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emery\My Drive\G-WORKING FOLDER\Excel Gallery\"/>
    </mc:Choice>
  </mc:AlternateContent>
  <xr:revisionPtr revIDLastSave="0" documentId="13_ncr:1_{6F30B7ED-7303-4E5B-B794-815E4F1F2E2E}" xr6:coauthVersionLast="47" xr6:coauthVersionMax="47" xr10:uidLastSave="{00000000-0000-0000-0000-000000000000}"/>
  <bookViews>
    <workbookView xWindow="38280" yWindow="-285" windowWidth="38640" windowHeight="21120" xr2:uid="{00000000-000D-0000-FFFF-FFFF00000000}"/>
  </bookViews>
  <sheets>
    <sheet name="ADRs" sheetId="1" r:id="rId1"/>
  </sheets>
  <definedNames>
    <definedName name="_ECO_RANGE_ID01f816dc3cb74f38b2b607c467a51ff8" localSheetId="0" hidden="1">ADRs!$AE$6:$AE$998</definedName>
    <definedName name="_ECO_RANGE_ID0353f6df147740f4993b5f1995e36ccf" localSheetId="0" hidden="1">ADRs!$Y$6:$Y$998</definedName>
    <definedName name="_ECO_RANGE_ID0a7b3ae06ec348588b3e00c2a5813fd6" localSheetId="0" hidden="1">ADRs!$AB$6:$AB$998</definedName>
    <definedName name="_ECO_RANGE_ID185e5a66bcb24406851b2fddd4a32168" localSheetId="0" hidden="1">ADRs!$AF$6:$AF$998</definedName>
    <definedName name="_ECO_RANGE_ID193e6eb7968243c381f57a034b00dfe9" localSheetId="0" hidden="1">ADRs!$L$6:$L$998</definedName>
    <definedName name="_ECO_RANGE_ID1973910c7c424a898a8f46005d93e3d5" localSheetId="0" hidden="1">ADRs!$T$6:$T$998</definedName>
    <definedName name="_ECO_RANGE_ID23d5e7b466a44942a1734dd29e0dbd40" localSheetId="0" hidden="1">ADRs!$AG$6:$AG$998</definedName>
    <definedName name="_ECO_RANGE_ID25767e964b474e9aad71caf97382cba1" localSheetId="0" hidden="1">ADRs!$N$6:$N$998</definedName>
    <definedName name="_ECO_RANGE_ID3cbbd7b2d7154d23814eda159280dbbb" localSheetId="0" hidden="1">ADRs!$C$6:$C$998</definedName>
    <definedName name="_ECO_RANGE_ID4aa02f192fe94d9d881a6bfe45783668" localSheetId="0" hidden="1">ADRs!$B$6:$B$1095</definedName>
    <definedName name="_ECO_RANGE_ID4e9297b707b24bb9b2530d51df38b464" localSheetId="0" hidden="1">ADRs!$H$6:$H$998</definedName>
    <definedName name="_ECO_RANGE_ID52515d32b5304c718bcad27bcf478c8b" localSheetId="0" hidden="1">ADRs!$Q$6:$Q$998</definedName>
    <definedName name="_ECO_RANGE_ID5a243cdbe10e4d4aa256a76112ea6da4" localSheetId="0" hidden="1">ADRs!$J$6:$J$998</definedName>
    <definedName name="_ECO_RANGE_ID5a8e13eca91c400189b0696d79861735" localSheetId="0" hidden="1">ADRs!$AI$6:$AI$998</definedName>
    <definedName name="_ECO_RANGE_ID60815d7cabad4297bede100cf99409e6" localSheetId="0" hidden="1">ADRs!$U$6:$U$998</definedName>
    <definedName name="_ECO_RANGE_ID8fce3245a7c547269569478ac2d0f86a" localSheetId="0" hidden="1">ADRs!$R$6:$R$998</definedName>
    <definedName name="_ECO_RANGE_ID9cfed3a7be3e4106b5f39220af9abe95" localSheetId="0" hidden="1">ADRs!$E$6:$E$998</definedName>
    <definedName name="_ECO_RANGE_IDa34e0b1a84dd4cc19eb14704deb87290" localSheetId="0" hidden="1">ADRs!$M$6:$M$998</definedName>
    <definedName name="_ECO_RANGE_IDa6fbf204f1ab49d29cd64149d5409214" localSheetId="0" hidden="1">ADRs!$AH$6:$AH$998</definedName>
    <definedName name="_ECO_RANGE_IDa8b6e69767294a53bc6dd70d6acecb4c" localSheetId="0" hidden="1">ADRs!$X$6:$X$998</definedName>
    <definedName name="_ECO_RANGE_IDaabc9ab50e814fce8c8d54095fb852d4" localSheetId="0" hidden="1">ADRs!$Z$6:$Z$998</definedName>
    <definedName name="_ECO_RANGE_IDae120d92b7a64fadb85ed05c9428abd2" localSheetId="0" hidden="1">ADRs!$AC$6:$AC$998</definedName>
    <definedName name="_ECO_RANGE_IDc7f7f0e2dbb740b2987b612c4293003d" localSheetId="0" hidden="1">ADRs!$F$6:$F$998</definedName>
    <definedName name="_ECO_RANGE_IDd2f2123287fc4843bcdcaa6047b79161" localSheetId="0" hidden="1">ADRs!$G$6:$G$998</definedName>
    <definedName name="_ECO_RANGE_IDd47809f985a34234b5a305748aa93704" localSheetId="0" hidden="1">ADRs!$S$6:$S$998</definedName>
    <definedName name="_ECO_RANGE_IDd9701c4e0fd84a7cb1bbe72c0fa19148" localSheetId="0" hidden="1">ADRs!$V$6:$V$998</definedName>
    <definedName name="_ECO_RANGE_IDdd455724a79148aeab58c39af5e905d0" localSheetId="0" hidden="1">ADRs!$I$6:$I$998</definedName>
    <definedName name="_ECO_RANGE_IDe0f9cb554c274e3c82b34ed7d76918d8" localSheetId="0" hidden="1">ADRs!$W$6:$W$998</definedName>
    <definedName name="_ECO_RANGE_IDeb46a1702cb04a84b34476b49bd0b52e" localSheetId="0" hidden="1">ADRs!$D$6:$D$998</definedName>
    <definedName name="_ECO_RANGE_IDec90bdfb8a7c473aa05c36bb0721a93d" localSheetId="0" hidden="1">ADRs!$AD$6:$AD$998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6" i="1"/>
  <c r="K6" i="1"/>
  <c r="K98" i="1"/>
  <c r="K99" i="1"/>
  <c r="X5" i="1"/>
  <c r="Y5" i="1"/>
  <c r="AG5" i="1"/>
  <c r="S5" i="1"/>
  <c r="J5" i="1"/>
  <c r="C5" i="1"/>
  <c r="V5" i="1"/>
  <c r="AH5" i="1"/>
  <c r="AD5" i="1"/>
  <c r="W5" i="1"/>
  <c r="R5" i="1"/>
  <c r="G5" i="1"/>
  <c r="E5" i="1"/>
  <c r="AF5" i="1"/>
  <c r="L5" i="1"/>
  <c r="D5" i="1"/>
  <c r="B5" i="1"/>
  <c r="AC5" i="1"/>
  <c r="M5" i="1"/>
  <c r="F5" i="1"/>
  <c r="Q5" i="1"/>
  <c r="I5" i="1"/>
  <c r="H5" i="1"/>
  <c r="AE5" i="1"/>
  <c r="AB5" i="1"/>
  <c r="T5" i="1"/>
  <c r="N5" i="1"/>
  <c r="U5" i="1"/>
  <c r="Z5" i="1"/>
  <c r="AI5" i="1"/>
  <c r="K54" i="1" l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7" i="1"/>
  <c r="K8" i="1"/>
  <c r="K9" i="1"/>
  <c r="K10" i="1"/>
  <c r="K11" i="1"/>
  <c r="K12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</calcChain>
</file>

<file path=xl/sharedStrings.xml><?xml version="1.0" encoding="utf-8"?>
<sst xmlns="http://schemas.openxmlformats.org/spreadsheetml/2006/main" count="5071" uniqueCount="3187">
  <si>
    <t>12M</t>
  </si>
  <si>
    <t>ABEV&lt;XNYS&gt;</t>
  </si>
  <si>
    <t>BBDO&lt;XNYS&gt;</t>
  </si>
  <si>
    <t>BBD&lt;XNYS&gt;</t>
  </si>
  <si>
    <t>LND&lt;XNYS&gt;</t>
  </si>
  <si>
    <t>BAK&lt;XNYS&gt;</t>
  </si>
  <si>
    <t>BRFS&lt;XNYS&gt;</t>
  </si>
  <si>
    <t>CIG.C&lt;XNYS&gt;</t>
  </si>
  <si>
    <t>CIG&lt;XNYS&gt;</t>
  </si>
  <si>
    <t>ELP&lt;XNYS&gt;</t>
  </si>
  <si>
    <t>ERJ&lt;XNYS&gt;</t>
  </si>
  <si>
    <t>GGB&lt;XNYS&gt;</t>
  </si>
  <si>
    <t>GOL&lt;XNYS&gt;</t>
  </si>
  <si>
    <t>ITUB&lt;XNYS&gt;</t>
  </si>
  <si>
    <t>OIBR.C&lt;XNYS&gt;</t>
  </si>
  <si>
    <t>CBD&lt;XNYS&gt;</t>
  </si>
  <si>
    <t>PBR&lt;XNYS&gt;</t>
  </si>
  <si>
    <t>PBR.A&lt;XNYS&gt;</t>
  </si>
  <si>
    <t>SBS&lt;XNYS&gt;</t>
  </si>
  <si>
    <t>BSBR&lt;XNYS&gt;</t>
  </si>
  <si>
    <t>SID&lt;XNYS&gt;</t>
  </si>
  <si>
    <t>VIV&lt;XNYS&gt;</t>
  </si>
  <si>
    <t>UGP&lt;XNYS&gt;</t>
  </si>
  <si>
    <t>VALE&lt;XNYS&gt;</t>
  </si>
  <si>
    <t>Ambev S/A</t>
  </si>
  <si>
    <t>Bradesco</t>
  </si>
  <si>
    <t>Brasilagro</t>
  </si>
  <si>
    <t>Braskem</t>
  </si>
  <si>
    <t>BRF SA</t>
  </si>
  <si>
    <t>Cemig</t>
  </si>
  <si>
    <t>ABEV</t>
  </si>
  <si>
    <t>BBDO</t>
  </si>
  <si>
    <t>BBD</t>
  </si>
  <si>
    <t>LND</t>
  </si>
  <si>
    <t>BAK</t>
  </si>
  <si>
    <t>BRFS</t>
  </si>
  <si>
    <t>CIG.C</t>
  </si>
  <si>
    <t>Thousands</t>
  </si>
  <si>
    <t>WBAI&lt;XNYS&gt;</t>
  </si>
  <si>
    <t>ACN&lt;XNYS&gt;</t>
  </si>
  <si>
    <t>AGRO&lt;XNYS&gt;</t>
  </si>
  <si>
    <t>ADNT&lt;XNYS&gt;</t>
  </si>
  <si>
    <t>AEG&lt;XNYS&gt;</t>
  </si>
  <si>
    <t>AER&lt;XNYS&gt;</t>
  </si>
  <si>
    <t>AEM&lt;XNYS&gt;</t>
  </si>
  <si>
    <t>AGI&lt;XNYS&gt;</t>
  </si>
  <si>
    <t>AQN&lt;XNYS&gt;</t>
  </si>
  <si>
    <t>BABA&lt;XNYS&gt;</t>
  </si>
  <si>
    <t>ALLE&lt;XNYS&gt;</t>
  </si>
  <si>
    <t>AMBO&lt;XNYS&gt;</t>
  </si>
  <si>
    <t>AMCR&lt;XNYS&gt;</t>
  </si>
  <si>
    <t>AMOV&lt;XNYS&gt;</t>
  </si>
  <si>
    <t>AMX&lt;XNYS&gt;</t>
  </si>
  <si>
    <t>HKIB&lt;XNYS&gt;</t>
  </si>
  <si>
    <t>AU&lt;XNYS&gt;</t>
  </si>
  <si>
    <t>BUD&lt;XNYS&gt;</t>
  </si>
  <si>
    <t>AON&lt;XNYS&gt;</t>
  </si>
  <si>
    <t>APTV&lt;XNYS&gt;</t>
  </si>
  <si>
    <t>MT&lt;XNYS&gt;</t>
  </si>
  <si>
    <t>ARCO&lt;XNYS&gt;</t>
  </si>
  <si>
    <t>ASC&lt;XNYS&gt;</t>
  </si>
  <si>
    <t>ARGO&lt;XNYS&gt;</t>
  </si>
  <si>
    <t>ASA&lt;XNYS&gt;</t>
  </si>
  <si>
    <t>ASX&lt;XNYS&gt;</t>
  </si>
  <si>
    <t>AGO&lt;XNYS&gt;</t>
  </si>
  <si>
    <t>AZN&lt;XNYS&gt;</t>
  </si>
  <si>
    <t>ASR&lt;XNYS&gt;</t>
  </si>
  <si>
    <t>ATTO&lt;XNYS&gt;</t>
  </si>
  <si>
    <t>ATH&lt;XNYS&gt;</t>
  </si>
  <si>
    <t>ACB&lt;XNYS&gt;</t>
  </si>
  <si>
    <t>ATHM&lt;XNYS&gt;</t>
  </si>
  <si>
    <t>AZRE&lt;XNYS&gt;</t>
  </si>
  <si>
    <t>IBA&lt;XNYS&gt;</t>
  </si>
  <si>
    <t>BBVA&lt;XNYS&gt;</t>
  </si>
  <si>
    <t>BCH&lt;XNYS&gt;</t>
  </si>
  <si>
    <t>ITCB&lt;XNYS&gt;</t>
  </si>
  <si>
    <t>BMA&lt;XNYS&gt;</t>
  </si>
  <si>
    <t>BSMX&lt;XNYS&gt;</t>
  </si>
  <si>
    <t>SAN&lt;XNYS&gt;</t>
  </si>
  <si>
    <t>BSAC&lt;XNYS&gt;</t>
  </si>
  <si>
    <t>CIB&lt;XNYS&gt;</t>
  </si>
  <si>
    <t>BMO&lt;XNYS&gt;</t>
  </si>
  <si>
    <t>BNS&lt;XNYS&gt;</t>
  </si>
  <si>
    <t>BCS&lt;XNYS&gt;</t>
  </si>
  <si>
    <t>BHC&lt;XNYS&gt;</t>
  </si>
  <si>
    <t>BBAR&lt;XNYS&gt;</t>
  </si>
  <si>
    <t>BCE&lt;XNYS&gt;</t>
  </si>
  <si>
    <t>BEST&lt;XNYS&gt;</t>
  </si>
  <si>
    <t>BHP&lt;XNYS&gt;</t>
  </si>
  <si>
    <t>BBL&lt;XNYS&gt;</t>
  </si>
  <si>
    <t>BB&lt;XNYS&gt;</t>
  </si>
  <si>
    <t>BORR&lt;XNYS&gt;</t>
  </si>
  <si>
    <t>BP&lt;XNYS&gt;</t>
  </si>
  <si>
    <t>BEDU&lt;XNYS&gt;</t>
  </si>
  <si>
    <t>BSIG&lt;XNYS&gt;</t>
  </si>
  <si>
    <t>BAM&lt;XNYS&gt;</t>
  </si>
  <si>
    <t>BVN.&lt;XNYS&gt;</t>
  </si>
  <si>
    <t>CAE&lt;XNYS&gt;</t>
  </si>
  <si>
    <t>CCJ&lt;XNYS&gt;</t>
  </si>
  <si>
    <t>GOOS&lt;XNYS&gt;</t>
  </si>
  <si>
    <t>CM&lt;XNYS&gt;</t>
  </si>
  <si>
    <t>CNI&lt;XNYS&gt;</t>
  </si>
  <si>
    <t>CNQ&lt;XNYS&gt;</t>
  </si>
  <si>
    <t>CP&lt;XNYS&gt;</t>
  </si>
  <si>
    <t>CANG&lt;XNYS&gt;</t>
  </si>
  <si>
    <t>CAJ&lt;XNYS&gt;</t>
  </si>
  <si>
    <t>CGC&lt;XNYS&gt;</t>
  </si>
  <si>
    <t>CPRI&lt;XNYS&gt;</t>
  </si>
  <si>
    <t>CUK&lt;XNYS&gt;</t>
  </si>
  <si>
    <t>CLS&lt;XNYS&gt;</t>
  </si>
  <si>
    <t>CPAC&lt;XNYS&gt;</t>
  </si>
  <si>
    <t>CX&lt;XNYS&gt;</t>
  </si>
  <si>
    <t>CVE&lt;XNYS&gt;</t>
  </si>
  <si>
    <t>CEPU&lt;XNYS&gt;</t>
  </si>
  <si>
    <t>GIB&lt;XNYS&gt;</t>
  </si>
  <si>
    <t>CMCM&lt;XNYS&gt;</t>
  </si>
  <si>
    <t>CEA&lt;XNYS&gt;</t>
  </si>
  <si>
    <t>SNP&lt;XNYS&gt;</t>
  </si>
  <si>
    <t>ZNH&lt;XNYS&gt;</t>
  </si>
  <si>
    <t>CYD&lt;XNYS&gt;</t>
  </si>
  <si>
    <t>CB&lt;XNYS&gt;</t>
  </si>
  <si>
    <t>CHT&lt;XNYS&gt;</t>
  </si>
  <si>
    <t>CIO&lt;XNYS&gt;</t>
  </si>
  <si>
    <t>CNF&lt;XNYS&gt;</t>
  </si>
  <si>
    <t>CNHI&lt;XNYS&gt;</t>
  </si>
  <si>
    <t>KOF&lt;XNYS&gt;</t>
  </si>
  <si>
    <t>CCEP&lt;XNYS&gt;</t>
  </si>
  <si>
    <t>CCU&lt;XNYS&gt;</t>
  </si>
  <si>
    <t>CCM&lt;XNYS&gt;</t>
  </si>
  <si>
    <t>CSTM&lt;XNYS&gt;</t>
  </si>
  <si>
    <t>CTK&lt;XNYS&gt;</t>
  </si>
  <si>
    <t>CPA&lt;XNYS&gt;</t>
  </si>
  <si>
    <t>CLB&lt;XNYS&gt;</t>
  </si>
  <si>
    <t>CAAP&lt;XNYS&gt;</t>
  </si>
  <si>
    <t>CMRE&lt;XNYS&gt;</t>
  </si>
  <si>
    <t>BAP.&lt;XNYS&gt;</t>
  </si>
  <si>
    <t>CS&lt;XNYS&gt;</t>
  </si>
  <si>
    <t>CPG&lt;XNYS&gt;</t>
  </si>
  <si>
    <t>CRH&lt;XNYS&gt;</t>
  </si>
  <si>
    <t>CWK&lt;XNYS&gt;</t>
  </si>
  <si>
    <t>DAC&lt;XNYS&gt;</t>
  </si>
  <si>
    <t>DQ&lt;XNYS&gt;</t>
  </si>
  <si>
    <t>DESP&lt;XNYS&gt;</t>
  </si>
  <si>
    <t>DB&lt;XNYS&gt;</t>
  </si>
  <si>
    <t>DHT&lt;XNYS&gt;</t>
  </si>
  <si>
    <t>DEO&lt;XNYS&gt;</t>
  </si>
  <si>
    <t>DSX&lt;XNYS&gt;</t>
  </si>
  <si>
    <t>RDY&lt;XNYS&gt;</t>
  </si>
  <si>
    <t>DRD&lt;XNYS&gt;</t>
  </si>
  <si>
    <t>EC&lt;XNYS&gt;</t>
  </si>
  <si>
    <t>EDN&lt;XNYS&gt;</t>
  </si>
  <si>
    <t>ESTC&lt;XNYS&gt;</t>
  </si>
  <si>
    <t>EGO&lt;XNYS&gt;</t>
  </si>
  <si>
    <t>AKO.A&lt;XNYS&gt;</t>
  </si>
  <si>
    <t>AKO.B&lt;XNYS&gt;</t>
  </si>
  <si>
    <t>ENB&lt;XNYS&gt;</t>
  </si>
  <si>
    <t>DAVA&lt;XNYS&gt;</t>
  </si>
  <si>
    <t>EXK&lt;XNYS&gt;</t>
  </si>
  <si>
    <t>ENIA&lt;XNYS&gt;</t>
  </si>
  <si>
    <t>ENIC&lt;XNYS&gt;</t>
  </si>
  <si>
    <t>ERF&lt;XNYS&gt;</t>
  </si>
  <si>
    <t>E&lt;XNYS&gt;</t>
  </si>
  <si>
    <t>EQNR&lt;XNYS&gt;</t>
  </si>
  <si>
    <t>EQX&lt;XNYS&gt;</t>
  </si>
  <si>
    <t>EROS&lt;XNYS&gt;</t>
  </si>
  <si>
    <t>ESNT&lt;XNYS&gt;</t>
  </si>
  <si>
    <t>EURN&lt;XNYS&gt;</t>
  </si>
  <si>
    <t>EVTC&lt;XNYS&gt;</t>
  </si>
  <si>
    <t>EVGN&lt;XNYS&gt;</t>
  </si>
  <si>
    <t>FN&lt;XNYS&gt;</t>
  </si>
  <si>
    <t>SFUN&lt;XNYS&gt;</t>
  </si>
  <si>
    <t>FTCH&lt;XNYS&gt;</t>
  </si>
  <si>
    <t>RACE&lt;XNYS&gt;</t>
  </si>
  <si>
    <t>FINV&lt;XNYS&gt;</t>
  </si>
  <si>
    <t>FBP&lt;XNYS&gt;</t>
  </si>
  <si>
    <t>AG&lt;XNYS&gt;</t>
  </si>
  <si>
    <t>FVRR&lt;XNYS&gt;</t>
  </si>
  <si>
    <t>FMX&lt;XNYS&gt;</t>
  </si>
  <si>
    <t>BLX&lt;XNYS&gt;</t>
  </si>
  <si>
    <t>FTS&lt;XNYS&gt;</t>
  </si>
  <si>
    <t>FSM&lt;XNYS&gt;</t>
  </si>
  <si>
    <t>FEDU&lt;XNYS&gt;</t>
  </si>
  <si>
    <t>FNV&lt;XNYS&gt;</t>
  </si>
  <si>
    <t>FMS&lt;XNYS&gt;</t>
  </si>
  <si>
    <t>FRO&lt;XNYS&gt;</t>
  </si>
  <si>
    <t>G&lt;XNYS&gt;</t>
  </si>
  <si>
    <t>GPRK&lt;XNYS&gt;</t>
  </si>
  <si>
    <t>GFL&lt;XNYS&gt;</t>
  </si>
  <si>
    <t>GIL&lt;XNYS&gt;</t>
  </si>
  <si>
    <t>GSK&lt;XNYS&gt;</t>
  </si>
  <si>
    <t>CO&lt;XNYS&gt;</t>
  </si>
  <si>
    <t>GSL&lt;XNYS&gt;</t>
  </si>
  <si>
    <t>GLOB&lt;XNYS&gt;</t>
  </si>
  <si>
    <t>GFI&lt;XNYS&gt;</t>
  </si>
  <si>
    <t>PAC&lt;XNYS&gt;</t>
  </si>
  <si>
    <t>GRAM&lt;XNYS&gt;</t>
  </si>
  <si>
    <t>GHG&lt;XNYS&gt;</t>
  </si>
  <si>
    <t>AVAL&lt;XNYS&gt;</t>
  </si>
  <si>
    <t>SUPV&lt;XNYS&gt;</t>
  </si>
  <si>
    <t>GSX&lt;XNYS&gt;</t>
  </si>
  <si>
    <t>HMY&lt;XNYS&gt;</t>
  </si>
  <si>
    <t>HDB&lt;XNYS&gt;</t>
  </si>
  <si>
    <t>HLF&lt;XNYS&gt;</t>
  </si>
  <si>
    <t>HMC&lt;XNYS&gt;</t>
  </si>
  <si>
    <t>HSBC&lt;XNYS&gt;</t>
  </si>
  <si>
    <t>HBM&lt;XNYS&gt;</t>
  </si>
  <si>
    <t>HUYA&lt;XNYS&gt;</t>
  </si>
  <si>
    <t>IAG&lt;XNYS&gt;</t>
  </si>
  <si>
    <t>IBN&lt;XNYS&gt;</t>
  </si>
  <si>
    <t>INFO&lt;XNYS&gt;</t>
  </si>
  <si>
    <t>IMAX&lt;XNYS&gt;</t>
  </si>
  <si>
    <t>INFY&lt;XNYS&gt;</t>
  </si>
  <si>
    <t>ING&lt;XNYS&gt;</t>
  </si>
  <si>
    <t>IHG&lt;XNYS&gt;</t>
  </si>
  <si>
    <t>IFS&lt;XNYS&gt;</t>
  </si>
  <si>
    <t>IGT&lt;XNYS&gt;</t>
  </si>
  <si>
    <t>IRS&lt;XNYS&gt;</t>
  </si>
  <si>
    <t>ICL&lt;XNYS&gt;</t>
  </si>
  <si>
    <t>JHX&lt;XNYS&gt;</t>
  </si>
  <si>
    <t>JHG&lt;XNYS&gt;</t>
  </si>
  <si>
    <t>JT&lt;XNYS&gt;</t>
  </si>
  <si>
    <t>JKS&lt;XNYS&gt;</t>
  </si>
  <si>
    <t>JCI&lt;XNYS&gt;</t>
  </si>
  <si>
    <t>JMIA&lt;XNYS&gt;</t>
  </si>
  <si>
    <t>KB&lt;XNYS&gt;</t>
  </si>
  <si>
    <t>KEN&lt;XNYS&gt;</t>
  </si>
  <si>
    <t>KFS&lt;XNYS&gt;</t>
  </si>
  <si>
    <t>KGC&lt;XNYS&gt;</t>
  </si>
  <si>
    <t>KL&lt;XNYS&gt;</t>
  </si>
  <si>
    <t>PHG&lt;XNYS&gt;</t>
  </si>
  <si>
    <t>KEP&lt;XNYS&gt;</t>
  </si>
  <si>
    <t>KOS&lt;XNYS&gt;</t>
  </si>
  <si>
    <t>KT&lt;XNYS&gt;</t>
  </si>
  <si>
    <t>LAIX&lt;XNYS&gt;</t>
  </si>
  <si>
    <t>LAZ&lt;XNYS&gt;</t>
  </si>
  <si>
    <t>LEJU&lt;XNYS&gt;</t>
  </si>
  <si>
    <t>LPL&lt;XNYS&gt;</t>
  </si>
  <si>
    <t>LITB&lt;XNYS&gt;</t>
  </si>
  <si>
    <t>LIN&lt;XNYS&gt;</t>
  </si>
  <si>
    <t>LYG&lt;XNYS&gt;</t>
  </si>
  <si>
    <t>LOMA&lt;XNYS&gt;</t>
  </si>
  <si>
    <t>LXFR&lt;XNYS&gt;</t>
  </si>
  <si>
    <t>MGA&lt;XNYS&gt;</t>
  </si>
  <si>
    <t>MANU&lt;XNYS&gt;</t>
  </si>
  <si>
    <t>MFC&lt;XNYS&gt;</t>
  </si>
  <si>
    <t>MTL&lt;XNYS&gt;</t>
  </si>
  <si>
    <t>MFGP&lt;XNYS&gt;</t>
  </si>
  <si>
    <t>MUFG&lt;XNYS&gt;</t>
  </si>
  <si>
    <t>MIXT&lt;XNYS&gt;</t>
  </si>
  <si>
    <t>MFG&lt;XNYS&gt;</t>
  </si>
  <si>
    <t>MBT&lt;XNYS&gt;</t>
  </si>
  <si>
    <t>MOGU&lt;XNYS&gt;</t>
  </si>
  <si>
    <t>MYOV&lt;XNYS&gt;</t>
  </si>
  <si>
    <t>NBR&lt;XNYS&gt;</t>
  </si>
  <si>
    <t>NTP&lt;XNYS&gt;</t>
  </si>
  <si>
    <t>NGG&lt;XNYS&gt;</t>
  </si>
  <si>
    <t>NTZ&lt;XNYS&gt;</t>
  </si>
  <si>
    <t>NVGS&lt;XNYS&gt;</t>
  </si>
  <si>
    <t>NM&lt;XNYS&gt;</t>
  </si>
  <si>
    <t>EDU&lt;XNYS&gt;</t>
  </si>
  <si>
    <t>NEXA&lt;XNYS&gt;</t>
  </si>
  <si>
    <t>NIO&lt;XNYS&gt;</t>
  </si>
  <si>
    <t>NOAH&lt;XNYS&gt;</t>
  </si>
  <si>
    <t>NOK&lt;XNYS&gt;</t>
  </si>
  <si>
    <t>NOMD&lt;XNYS&gt;</t>
  </si>
  <si>
    <t>NMR&lt;XNYS&gt;</t>
  </si>
  <si>
    <t>NAT&lt;XNYS&gt;</t>
  </si>
  <si>
    <t>NOA&lt;XNYS&gt;</t>
  </si>
  <si>
    <t>NVS&lt;XNYS&gt;</t>
  </si>
  <si>
    <t>NVO&lt;XNYS&gt;</t>
  </si>
  <si>
    <t>NTR&lt;XNYS&gt;</t>
  </si>
  <si>
    <t>NVT&lt;XNYS&gt;</t>
  </si>
  <si>
    <t>OFG&lt;XNYS&gt;</t>
  </si>
  <si>
    <t>OCFT&lt;XNYS&gt;</t>
  </si>
  <si>
    <t>ONE&lt;XNYS&gt;</t>
  </si>
  <si>
    <t>ORAN&lt;XNYS&gt;</t>
  </si>
  <si>
    <t>OEC&lt;XNYS&gt;</t>
  </si>
  <si>
    <t>IX&lt;XNYS&gt;</t>
  </si>
  <si>
    <t>OR&lt;XNYS&gt;</t>
  </si>
  <si>
    <t>PAGS&lt;XNYS&gt;</t>
  </si>
  <si>
    <t>PAM&lt;XNYS&gt;</t>
  </si>
  <si>
    <t>PSO&lt;XNYS&gt;</t>
  </si>
  <si>
    <t>PBA&lt;XNYS&gt;</t>
  </si>
  <si>
    <t>PNR&lt;XNYS&gt;</t>
  </si>
  <si>
    <t>PTR&lt;XNYS&gt;</t>
  </si>
  <si>
    <t>FENG&lt;XNYS&gt;</t>
  </si>
  <si>
    <t>PHI&lt;XNYS&gt;</t>
  </si>
  <si>
    <t>PKX&lt;XNYS&gt;</t>
  </si>
  <si>
    <t>PDS&lt;XNYS&gt;</t>
  </si>
  <si>
    <t>PVG&lt;XNYS&gt;</t>
  </si>
  <si>
    <t>PRMW&lt;XNYS&gt;</t>
  </si>
  <si>
    <t>PUK&lt;XNYS&gt;</t>
  </si>
  <si>
    <t>NEW&lt;XNYS&gt;</t>
  </si>
  <si>
    <t>QD&lt;XNYS&gt;</t>
  </si>
  <si>
    <t>RELX&lt;XNYS&gt;</t>
  </si>
  <si>
    <t>RNR&lt;XNYS&gt;</t>
  </si>
  <si>
    <t>SOL&lt;XNYS&gt;</t>
  </si>
  <si>
    <t>RENN&lt;XNYS&gt;</t>
  </si>
  <si>
    <t>QSR&lt;XNYS&gt;</t>
  </si>
  <si>
    <t>RIO&lt;XNYS&gt;</t>
  </si>
  <si>
    <t>RBA&lt;XNYS&gt;</t>
  </si>
  <si>
    <t>RCI&lt;XNYS&gt;</t>
  </si>
  <si>
    <t>RY&lt;XNYS&gt;</t>
  </si>
  <si>
    <t>RYB&lt;XNYS&gt;</t>
  </si>
  <si>
    <t>SB&lt;XNYS&gt;</t>
  </si>
  <si>
    <t>SNY&lt;XNYS&gt;</t>
  </si>
  <si>
    <t>SAP&lt;XNYS&gt;</t>
  </si>
  <si>
    <t>SSL&lt;XNYS&gt;</t>
  </si>
  <si>
    <t>SALT&lt;XNYS&gt;</t>
  </si>
  <si>
    <t>STNG&lt;XNYS&gt;</t>
  </si>
  <si>
    <t>SRL&lt;XNYS&gt;</t>
  </si>
  <si>
    <t>SE&lt;XNYS&gt;</t>
  </si>
  <si>
    <t>SA&lt;XNYS&gt;</t>
  </si>
  <si>
    <t>ST&lt;XNYS&gt;</t>
  </si>
  <si>
    <t>SQNS&lt;XNYS&gt;</t>
  </si>
  <si>
    <t>SFL&lt;XNYS&gt;</t>
  </si>
  <si>
    <t>SJR&lt;XNYS&gt;</t>
  </si>
  <si>
    <t>SHG&lt;XNYS&gt;</t>
  </si>
  <si>
    <t>SHOP&lt;XNYS&gt;</t>
  </si>
  <si>
    <t>SBSW&lt;XNYS&gt;</t>
  </si>
  <si>
    <t>SIG&lt;XNYS&gt;</t>
  </si>
  <si>
    <t>SKM&lt;XNYS&gt;</t>
  </si>
  <si>
    <t>SNN&lt;XNYS&gt;</t>
  </si>
  <si>
    <t>SQM&lt;XNYS&gt;</t>
  </si>
  <si>
    <t>SPOT&lt;XNYS&gt;</t>
  </si>
  <si>
    <t>STN&lt;XNYS&gt;</t>
  </si>
  <si>
    <t>STE&lt;XNYS&gt;</t>
  </si>
  <si>
    <t>STM&lt;XNYS&gt;</t>
  </si>
  <si>
    <t>MSC&lt;XNYS&gt;</t>
  </si>
  <si>
    <t>SMFG&lt;XNYS&gt;</t>
  </si>
  <si>
    <t>SLF&lt;XNYS&gt;</t>
  </si>
  <si>
    <t>SU&lt;XNYS&gt;</t>
  </si>
  <si>
    <t>STG&lt;XNYS&gt;</t>
  </si>
  <si>
    <t>SUZ&lt;XNYS&gt;</t>
  </si>
  <si>
    <t>TSM&lt;XNYS&gt;</t>
  </si>
  <si>
    <t>TAK&lt;XNYS&gt;</t>
  </si>
  <si>
    <t>TAL&lt;XNYS&gt;</t>
  </si>
  <si>
    <t>TARO&lt;XNYS&gt;</t>
  </si>
  <si>
    <t>TTM&lt;XNYS&gt;</t>
  </si>
  <si>
    <t>TRP&lt;XNYS&gt;</t>
  </si>
  <si>
    <t>TEL&lt;XNYS&gt;</t>
  </si>
  <si>
    <t>FTI&lt;XNYS&gt;</t>
  </si>
  <si>
    <t>TECK&lt;XNYS&gt;</t>
  </si>
  <si>
    <t>TK&lt;XNYS&gt;</t>
  </si>
  <si>
    <t>TNK&lt;XNYS&gt;</t>
  </si>
  <si>
    <t>TEO&lt;XNYS&gt;</t>
  </si>
  <si>
    <t>TEF&lt;XNYS&gt;</t>
  </si>
  <si>
    <t>TLK&lt;XNYS&gt;</t>
  </si>
  <si>
    <t>TV&lt;XNYS&gt;</t>
  </si>
  <si>
    <t>TU&lt;XNYS&gt;</t>
  </si>
  <si>
    <t>TS&lt;XNYS&gt;</t>
  </si>
  <si>
    <t>TME&lt;XNYS&gt;</t>
  </si>
  <si>
    <t>TX&lt;XNYS&gt;</t>
  </si>
  <si>
    <t>TEVA&lt;XNYS&gt;</t>
  </si>
  <si>
    <t>TPRE&lt;XNYS&gt;</t>
  </si>
  <si>
    <t>TRI&lt;XNYS&gt;</t>
  </si>
  <si>
    <t>TD&lt;XNYS&gt;</t>
  </si>
  <si>
    <t>TOT&lt;XNYS&gt;</t>
  </si>
  <si>
    <t>TM&lt;XNYS&gt;</t>
  </si>
  <si>
    <t>TT&lt;XNYS&gt;</t>
  </si>
  <si>
    <t>TAC&lt;XNYS&gt;</t>
  </si>
  <si>
    <t>RIG&lt;XNYS&gt;</t>
  </si>
  <si>
    <t>TGS&lt;XNYS&gt;</t>
  </si>
  <si>
    <t>GTS&lt;XNYS&gt;</t>
  </si>
  <si>
    <t>TRTN&lt;XNYS&gt;</t>
  </si>
  <si>
    <t>TROX&lt;XNYS&gt;</t>
  </si>
  <si>
    <t>TNP&lt;XNYS&gt;</t>
  </si>
  <si>
    <t>TUFN&lt;XNYS&gt;</t>
  </si>
  <si>
    <t>TKC&lt;XNYS&gt;</t>
  </si>
  <si>
    <t>UBS&lt;XNYS&gt;</t>
  </si>
  <si>
    <t>UL&lt;XNYS&gt;</t>
  </si>
  <si>
    <t>UMC&lt;XNYS&gt;</t>
  </si>
  <si>
    <t>VAL&lt;XNYS&gt;</t>
  </si>
  <si>
    <t>VNTR&lt;XNYS&gt;</t>
  </si>
  <si>
    <t>VET&lt;XNYS&gt;</t>
  </si>
  <si>
    <t>VIPS&lt;XNYS&gt;</t>
  </si>
  <si>
    <t>VIST&lt;XNYS&gt;</t>
  </si>
  <si>
    <t>VLRS&lt;XNYS&gt;</t>
  </si>
  <si>
    <t>WCN&lt;XNYS&gt;</t>
  </si>
  <si>
    <t>WEI&lt;XNYS&gt;</t>
  </si>
  <si>
    <t>WBK&lt;XNYS&gt;</t>
  </si>
  <si>
    <t>WPM&lt;XNYS&gt;</t>
  </si>
  <si>
    <t>WIT&lt;XNYS&gt;</t>
  </si>
  <si>
    <t>WNS&lt;XNYS&gt;</t>
  </si>
  <si>
    <t>WF&lt;XNYS&gt;</t>
  </si>
  <si>
    <t>XYF&lt;XNYS&gt;</t>
  </si>
  <si>
    <t>XIN&lt;XNYS&gt;</t>
  </si>
  <si>
    <t>AUY&lt;XNYS&gt;</t>
  </si>
  <si>
    <t>YRD&lt;XNYS&gt;</t>
  </si>
  <si>
    <t>DAO&lt;XNYS&gt;</t>
  </si>
  <si>
    <t>YPF&lt;XNYS&gt;</t>
  </si>
  <si>
    <t>ZTO&lt;XNYS&gt;</t>
  </si>
  <si>
    <t>ZYME&lt;XNYS&gt;</t>
  </si>
  <si>
    <t>WBAI</t>
  </si>
  <si>
    <t>ACN</t>
  </si>
  <si>
    <t>AGRO</t>
  </si>
  <si>
    <t>ADNT</t>
  </si>
  <si>
    <t>AEG</t>
  </si>
  <si>
    <t>AER</t>
  </si>
  <si>
    <t>AEM</t>
  </si>
  <si>
    <t>AGI</t>
  </si>
  <si>
    <t>AQN</t>
  </si>
  <si>
    <t>BABA</t>
  </si>
  <si>
    <t>ALLE</t>
  </si>
  <si>
    <t>AMBO</t>
  </si>
  <si>
    <t>AMCR</t>
  </si>
  <si>
    <t>AMOV</t>
  </si>
  <si>
    <t>AMX</t>
  </si>
  <si>
    <t>HKIB</t>
  </si>
  <si>
    <t>AU</t>
  </si>
  <si>
    <t>BUD</t>
  </si>
  <si>
    <t>AON</t>
  </si>
  <si>
    <t>APTV</t>
  </si>
  <si>
    <t>MT</t>
  </si>
  <si>
    <t>ARCO</t>
  </si>
  <si>
    <t>ASC</t>
  </si>
  <si>
    <t>ARGO</t>
  </si>
  <si>
    <t>ASA</t>
  </si>
  <si>
    <t>ASX</t>
  </si>
  <si>
    <t>AGO</t>
  </si>
  <si>
    <t>AZN</t>
  </si>
  <si>
    <t>ASR</t>
  </si>
  <si>
    <t>ATTO</t>
  </si>
  <si>
    <t>ATH</t>
  </si>
  <si>
    <t>ACB</t>
  </si>
  <si>
    <t>ATHM</t>
  </si>
  <si>
    <t>AZRE</t>
  </si>
  <si>
    <t>IBA</t>
  </si>
  <si>
    <t>BBVA</t>
  </si>
  <si>
    <t>BCH</t>
  </si>
  <si>
    <t>ITCB</t>
  </si>
  <si>
    <t>BMA</t>
  </si>
  <si>
    <t>BSMX</t>
  </si>
  <si>
    <t>SAN</t>
  </si>
  <si>
    <t>BSAC</t>
  </si>
  <si>
    <t>CIB</t>
  </si>
  <si>
    <t>BMO</t>
  </si>
  <si>
    <t>BNS</t>
  </si>
  <si>
    <t>BCS</t>
  </si>
  <si>
    <t>BHC</t>
  </si>
  <si>
    <t>BBAR</t>
  </si>
  <si>
    <t>BCE</t>
  </si>
  <si>
    <t>BEST</t>
  </si>
  <si>
    <t>BHP</t>
  </si>
  <si>
    <t>BBL</t>
  </si>
  <si>
    <t>BB</t>
  </si>
  <si>
    <t>BORR</t>
  </si>
  <si>
    <t>BP</t>
  </si>
  <si>
    <t>BEDU</t>
  </si>
  <si>
    <t>BSIG</t>
  </si>
  <si>
    <t>BAM</t>
  </si>
  <si>
    <t>BVN.</t>
  </si>
  <si>
    <t>CAE</t>
  </si>
  <si>
    <t>CCJ</t>
  </si>
  <si>
    <t>GOOS</t>
  </si>
  <si>
    <t>CM</t>
  </si>
  <si>
    <t>CNI</t>
  </si>
  <si>
    <t>CNQ</t>
  </si>
  <si>
    <t>CP</t>
  </si>
  <si>
    <t>CANG</t>
  </si>
  <si>
    <t>CAJ</t>
  </si>
  <si>
    <t>CGC</t>
  </si>
  <si>
    <t>CPRI</t>
  </si>
  <si>
    <t>CUK</t>
  </si>
  <si>
    <t>CLS</t>
  </si>
  <si>
    <t>CPAC</t>
  </si>
  <si>
    <t>CX</t>
  </si>
  <si>
    <t>Accenture Plc</t>
  </si>
  <si>
    <t>Adecoagro</t>
  </si>
  <si>
    <t>Adient Plc</t>
  </si>
  <si>
    <t>Aercap Holdings N.V.</t>
  </si>
  <si>
    <t>Agnico Eagle Mines Ltd</t>
  </si>
  <si>
    <t>Alamos Gold Inc</t>
  </si>
  <si>
    <t>Allegion Plc</t>
  </si>
  <si>
    <t>Amcor Plc</t>
  </si>
  <si>
    <t>America Movil</t>
  </si>
  <si>
    <t>Anheuser-Busch Inbev Sa/Nv</t>
  </si>
  <si>
    <t>Aon Plc</t>
  </si>
  <si>
    <t>Aptiv Plc</t>
  </si>
  <si>
    <t>Arcelormittal</t>
  </si>
  <si>
    <t>Arcos Dorados</t>
  </si>
  <si>
    <t>Ardmore Shipping Corp</t>
  </si>
  <si>
    <t>Asa Gold And Precious Metals Ltd</t>
  </si>
  <si>
    <t>Ase Technology Holding Co., Ltd.</t>
  </si>
  <si>
    <t>Astrazeneca Plc</t>
  </si>
  <si>
    <t>Asureste</t>
  </si>
  <si>
    <t>Atento S.A.</t>
  </si>
  <si>
    <t>Aurora Cannabis Inc</t>
  </si>
  <si>
    <t>Autohome Inc.</t>
  </si>
  <si>
    <t>Bachoco Industrias</t>
  </si>
  <si>
    <t>Banco Bilbao Vizcaya Argentaria, S.A.</t>
  </si>
  <si>
    <t>Banco De Chile</t>
  </si>
  <si>
    <t>Banco Macro S.A.</t>
  </si>
  <si>
    <t>Banco Santander, S.A.</t>
  </si>
  <si>
    <t>Banco Santander-Chile</t>
  </si>
  <si>
    <t>Bancolombia</t>
  </si>
  <si>
    <t>Bank Of Montreal</t>
  </si>
  <si>
    <t>Bank Of Nova Scotia</t>
  </si>
  <si>
    <t>Barclays Plc</t>
  </si>
  <si>
    <t>Bausch Health Companies Inc.</t>
  </si>
  <si>
    <t>Bbva S. A.</t>
  </si>
  <si>
    <t>Bce Inc</t>
  </si>
  <si>
    <t>Best Inc.</t>
  </si>
  <si>
    <t>Bhp Group Plc</t>
  </si>
  <si>
    <t>Bp Plc</t>
  </si>
  <si>
    <t>Brightsphere Investment Group Plc</t>
  </si>
  <si>
    <t>Buenaventura</t>
  </si>
  <si>
    <t>Cae Inc</t>
  </si>
  <si>
    <t>Canadian Imperial Bank Of Commerce</t>
  </si>
  <si>
    <t>Canadian National Railway Co</t>
  </si>
  <si>
    <t>Canadian Natural Resources Ltd</t>
  </si>
  <si>
    <t>Canon Inc</t>
  </si>
  <si>
    <t>Capri Holdings Ltd</t>
  </si>
  <si>
    <t>Carnival Plc</t>
  </si>
  <si>
    <t>Cementos Pacasmay</t>
  </si>
  <si>
    <t>Cemex</t>
  </si>
  <si>
    <t>Date:</t>
  </si>
  <si>
    <t>Unit:</t>
  </si>
  <si>
    <t>Close vs 52 Week High</t>
  </si>
  <si>
    <t>Volume vs Avg Vol 3M</t>
  </si>
  <si>
    <t>Return</t>
  </si>
  <si>
    <t>Selectable period ↓ (D=days; W=weeks; M=months; Q=quarter; Y=year)</t>
  </si>
  <si>
    <t>← Enter desired date in cell C2</t>
  </si>
  <si>
    <t>Cenovus Energy Inc.</t>
  </si>
  <si>
    <t>Cgi Inc</t>
  </si>
  <si>
    <t>Cheetah Mobile Inc.</t>
  </si>
  <si>
    <t>China Eastern Airlines Corp Ltd</t>
  </si>
  <si>
    <t>China Southern Airlines Co Ltd</t>
  </si>
  <si>
    <t>Chubb Ltd</t>
  </si>
  <si>
    <t>Cnh Industrial N.V.</t>
  </si>
  <si>
    <t>Coca Cola Femsa</t>
  </si>
  <si>
    <t>Compañia Cervecerias Unidas S.A.</t>
  </si>
  <si>
    <t>Concord Medical Services Holdings Ltd</t>
  </si>
  <si>
    <t>Constellium Se</t>
  </si>
  <si>
    <t>Copa Holdings, S.A.</t>
  </si>
  <si>
    <t>Copel</t>
  </si>
  <si>
    <t>Core Laboratories N.V.</t>
  </si>
  <si>
    <t>Corporacion America Airports S.A.</t>
  </si>
  <si>
    <t>Costamare Inc.</t>
  </si>
  <si>
    <t>Credicorp</t>
  </si>
  <si>
    <t>Credit Suisse Group Ag</t>
  </si>
  <si>
    <t>Daqo New Energy Corp.</t>
  </si>
  <si>
    <t>Despegar.Com, Corp.</t>
  </si>
  <si>
    <t>Deutsche Bank Aktiengesellschaft</t>
  </si>
  <si>
    <t>Dht Holdings, Inc.</t>
  </si>
  <si>
    <t>Diageo Plc</t>
  </si>
  <si>
    <t>Diana Shipping Inc.</t>
  </si>
  <si>
    <t>Ecopetrol</t>
  </si>
  <si>
    <t>Eldorado Gold Corp /Fi</t>
  </si>
  <si>
    <t>Embotelladora Andina S.A.</t>
  </si>
  <si>
    <t>Embraer</t>
  </si>
  <si>
    <t>Endeavour Silver Corp</t>
  </si>
  <si>
    <t>Enel Americas S.A.</t>
  </si>
  <si>
    <t>Enel Chile S.A.</t>
  </si>
  <si>
    <t>Enerplus Corp</t>
  </si>
  <si>
    <t>Eni Spa</t>
  </si>
  <si>
    <t>Equinor Asa</t>
  </si>
  <si>
    <t>Essent Group Ltd.</t>
  </si>
  <si>
    <t>Evertec, Inc.</t>
  </si>
  <si>
    <t>Evogene Ltd.</t>
  </si>
  <si>
    <t>Fabrinet</t>
  </si>
  <si>
    <t>Fang Holdings Ltd</t>
  </si>
  <si>
    <t>Farfetch Ltd</t>
  </si>
  <si>
    <t>Ferrari N.V.</t>
  </si>
  <si>
    <t>Finvolution Group</t>
  </si>
  <si>
    <t>First Majestic Silver Corp</t>
  </si>
  <si>
    <t>Fomento Econ Mex</t>
  </si>
  <si>
    <t>Foreign Trade Bank Of Latin America, Inc.</t>
  </si>
  <si>
    <t>Fortis Inc.</t>
  </si>
  <si>
    <t>Four Seasons Education (Cayman) Inc.</t>
  </si>
  <si>
    <t>Franco Nevada Corp</t>
  </si>
  <si>
    <t>Geopark Ltd</t>
  </si>
  <si>
    <t>Gerdau</t>
  </si>
  <si>
    <t>Gildan Activewear Inc.</t>
  </si>
  <si>
    <t>Global Cord Blood Corp</t>
  </si>
  <si>
    <t>Global Ship Lease, Inc.</t>
  </si>
  <si>
    <t>Globant S.A.</t>
  </si>
  <si>
    <t>Gol</t>
  </si>
  <si>
    <t>Gpo Aeroport Pacif</t>
  </si>
  <si>
    <t>Greentree Hospitality Group Ltd.</t>
  </si>
  <si>
    <t>Grupo Aval Ac Va</t>
  </si>
  <si>
    <t>Grupo Supervielle S.A.</t>
  </si>
  <si>
    <t>Harmony Gold Mining Co Ltd</t>
  </si>
  <si>
    <t>Hsbc Holdings Plc</t>
  </si>
  <si>
    <t>Hudbay Minerals Inc.</t>
  </si>
  <si>
    <t>Huya Inc.</t>
  </si>
  <si>
    <t>Iamgold Corp</t>
  </si>
  <si>
    <t>Icici Bank Ltd</t>
  </si>
  <si>
    <t>Ihs Markit Ltd.</t>
  </si>
  <si>
    <t>Ing Groep Nv</t>
  </si>
  <si>
    <t>Intercontinental Hotels Group Plc /New/</t>
  </si>
  <si>
    <t>Intercorp Financial Services Inc.</t>
  </si>
  <si>
    <t>Irsa Inversiones Y Representaciones S.A.</t>
  </si>
  <si>
    <t>ItauUnibanco</t>
  </si>
  <si>
    <t>James Hardie Industries Plc</t>
  </si>
  <si>
    <t>Janus Henderson Group Plc</t>
  </si>
  <si>
    <t>Jianpu Technology Inc.</t>
  </si>
  <si>
    <t>Jinkosolar Holding Co., Ltd.</t>
  </si>
  <si>
    <t>Johnson Controls International Plc</t>
  </si>
  <si>
    <t>Jumia Technologies Ag</t>
  </si>
  <si>
    <t>Kb Financial Group Inc.</t>
  </si>
  <si>
    <t>Kinross Gold Corp</t>
  </si>
  <si>
    <t>Koninklijke Philips Nv</t>
  </si>
  <si>
    <t>Kosmos Energy Ltd.</t>
  </si>
  <si>
    <t>Leju Holdings Ltd</t>
  </si>
  <si>
    <t>Lg Display Co., Ltd.</t>
  </si>
  <si>
    <t>Lightinthebox Holding Co., Ltd.</t>
  </si>
  <si>
    <t>Linde Plc</t>
  </si>
  <si>
    <t>Lloyds Banking Group Plc</t>
  </si>
  <si>
    <t>Luxfer Holdings Plc</t>
  </si>
  <si>
    <t>Magna International Inc</t>
  </si>
  <si>
    <t>Manchester United Plc</t>
  </si>
  <si>
    <t>Manulife Financial Corp</t>
  </si>
  <si>
    <t>Mechel Pao</t>
  </si>
  <si>
    <t>Micro Focus International Plc</t>
  </si>
  <si>
    <t>Myovant Sciences Ltd.</t>
  </si>
  <si>
    <t>Nam Tai Property Inc.</t>
  </si>
  <si>
    <t>National Grid Plc</t>
  </si>
  <si>
    <t>Navigator Holdings Ltd.</t>
  </si>
  <si>
    <t>Navios Maritime Holdings Inc.</t>
  </si>
  <si>
    <t>New Oriental Education &amp; Technology Group Inc.</t>
  </si>
  <si>
    <t>Nexa Resources S.A.</t>
  </si>
  <si>
    <t>Noah Holdings Ltd</t>
  </si>
  <si>
    <t>Nokia Corp</t>
  </si>
  <si>
    <t>Nomad Foods Ltd</t>
  </si>
  <si>
    <t>Nordic American Tankers Ltd</t>
  </si>
  <si>
    <t>North American Construction Group Ltd.</t>
  </si>
  <si>
    <t>Novartis Ag</t>
  </si>
  <si>
    <t>Novo Nordisk A S</t>
  </si>
  <si>
    <t>Nvent Electric Plc</t>
  </si>
  <si>
    <t>Ofg Bancorp</t>
  </si>
  <si>
    <t>Oi</t>
  </si>
  <si>
    <t>Orange</t>
  </si>
  <si>
    <t>P.Acucar-Cbd</t>
  </si>
  <si>
    <t>Pagseguro Digital Ltd.</t>
  </si>
  <si>
    <t>Pampa Energia S.A.</t>
  </si>
  <si>
    <t>Pearson Plc</t>
  </si>
  <si>
    <t>Pembina Pipeline Corp</t>
  </si>
  <si>
    <t>Pentair Plc</t>
  </si>
  <si>
    <t>Petrobras</t>
  </si>
  <si>
    <t>Petrochina Co Ltd</t>
  </si>
  <si>
    <t>Pldt Inc.</t>
  </si>
  <si>
    <t>Precision Drilling Corp</t>
  </si>
  <si>
    <t>Pretium Resources Inc.</t>
  </si>
  <si>
    <t>Primo Water Corp</t>
  </si>
  <si>
    <t>Prudential Plc</t>
  </si>
  <si>
    <t>Puxin Ltd</t>
  </si>
  <si>
    <t>Qudian Inc.</t>
  </si>
  <si>
    <t>Relx Plc</t>
  </si>
  <si>
    <t>Restaurant Brands International Inc.</t>
  </si>
  <si>
    <t>Rio Tinto Plc</t>
  </si>
  <si>
    <t>Rogers Communications Inc</t>
  </si>
  <si>
    <t>Royal Bank Of Canada</t>
  </si>
  <si>
    <t>Sabesp</t>
  </si>
  <si>
    <t>Safe Bulkers, Inc.</t>
  </si>
  <si>
    <t>Sanofi</t>
  </si>
  <si>
    <t>Santander BR</t>
  </si>
  <si>
    <t>Sap Se</t>
  </si>
  <si>
    <t>Sasol Ltd</t>
  </si>
  <si>
    <t>Scorpio Tankers Inc.</t>
  </si>
  <si>
    <t>Scully Royalty Ltd.</t>
  </si>
  <si>
    <t>Seabridge Gold Inc</t>
  </si>
  <si>
    <t>Sensata Technologies Holding Plc</t>
  </si>
  <si>
    <t>Shaw Communications Inc</t>
  </si>
  <si>
    <t>Shinhan Financial Group Co Ltd</t>
  </si>
  <si>
    <t>Shopify Inc.</t>
  </si>
  <si>
    <t>Sid Nacional</t>
  </si>
  <si>
    <t>Smith &amp; Nephew Plc</t>
  </si>
  <si>
    <t>Sociedad Quimica Y Minera De Chile S.A.</t>
  </si>
  <si>
    <t>Spotify Technology S.A.</t>
  </si>
  <si>
    <t>Stantec Inc</t>
  </si>
  <si>
    <t>Steris Plc</t>
  </si>
  <si>
    <t>Sumitomo Mitsui Financial Group, Inc.</t>
  </si>
  <si>
    <t>Sun Life Financial Inc</t>
  </si>
  <si>
    <t>Suncor Energy Inc</t>
  </si>
  <si>
    <t>Sunlands Technology Group</t>
  </si>
  <si>
    <t>Suzano S.A.</t>
  </si>
  <si>
    <t>Tal Education Group</t>
  </si>
  <si>
    <t>Taro Pharmaceutical Industries Ltd</t>
  </si>
  <si>
    <t>Tata Motors Ltd/Fi</t>
  </si>
  <si>
    <t>Tc Energy Corp</t>
  </si>
  <si>
    <t>Technipfmc Plc</t>
  </si>
  <si>
    <t>Teck Resources Ltd</t>
  </si>
  <si>
    <t>Teekay Tankers Ltd.</t>
  </si>
  <si>
    <t>Telecom Argentina S.A.</t>
  </si>
  <si>
    <t>Telef Brasil</t>
  </si>
  <si>
    <t>Televisa Gpo</t>
  </si>
  <si>
    <t>Telus Corp</t>
  </si>
  <si>
    <t>Tenaris S.A.</t>
  </si>
  <si>
    <t>Tencent Music Entertainment Group</t>
  </si>
  <si>
    <t>Ternium</t>
  </si>
  <si>
    <t>Thomson Reuters Corp</t>
  </si>
  <si>
    <t>Toronto Dominion Bank</t>
  </si>
  <si>
    <t>Toyota Motor Corp/</t>
  </si>
  <si>
    <t>Trane Technologies Plc</t>
  </si>
  <si>
    <t>Transalta Corp</t>
  </si>
  <si>
    <t>Tronox Holdings Plc</t>
  </si>
  <si>
    <t>Turkcell Iletisim Hizmetleri A S</t>
  </si>
  <si>
    <t>Ubs Group Ag</t>
  </si>
  <si>
    <t>Ultrapar</t>
  </si>
  <si>
    <t>-</t>
  </si>
  <si>
    <t>CIG</t>
  </si>
  <si>
    <t>CVE</t>
  </si>
  <si>
    <t>CEPU</t>
  </si>
  <si>
    <t>GIB</t>
  </si>
  <si>
    <t>CMCM</t>
  </si>
  <si>
    <t>CEA</t>
  </si>
  <si>
    <t>SNP</t>
  </si>
  <si>
    <t>ZNH</t>
  </si>
  <si>
    <t>CYD</t>
  </si>
  <si>
    <t>CB</t>
  </si>
  <si>
    <t>CHT</t>
  </si>
  <si>
    <t>CIO</t>
  </si>
  <si>
    <t>CNF</t>
  </si>
  <si>
    <t>CNHI</t>
  </si>
  <si>
    <t>KOF</t>
  </si>
  <si>
    <t>CCEP</t>
  </si>
  <si>
    <t>CCU</t>
  </si>
  <si>
    <t>CCM</t>
  </si>
  <si>
    <t>CSTM</t>
  </si>
  <si>
    <t>CTK</t>
  </si>
  <si>
    <t>CPA</t>
  </si>
  <si>
    <t>ELP</t>
  </si>
  <si>
    <t>CLB</t>
  </si>
  <si>
    <t>CAAP</t>
  </si>
  <si>
    <t>CMRE</t>
  </si>
  <si>
    <t>BAP.</t>
  </si>
  <si>
    <t>CS</t>
  </si>
  <si>
    <t>CRH</t>
  </si>
  <si>
    <t>CWK</t>
  </si>
  <si>
    <t>DAC</t>
  </si>
  <si>
    <t>DQ</t>
  </si>
  <si>
    <t>DESP</t>
  </si>
  <si>
    <t>DB</t>
  </si>
  <si>
    <t>DHT</t>
  </si>
  <si>
    <t>DEO</t>
  </si>
  <si>
    <t>DSX</t>
  </si>
  <si>
    <t>RDY</t>
  </si>
  <si>
    <t>DRD</t>
  </si>
  <si>
    <t>EC</t>
  </si>
  <si>
    <t>EDN</t>
  </si>
  <si>
    <t>ESTC</t>
  </si>
  <si>
    <t>EGO</t>
  </si>
  <si>
    <t>AKO.A</t>
  </si>
  <si>
    <t>AKO.B</t>
  </si>
  <si>
    <t>ERJ</t>
  </si>
  <si>
    <t>ENB</t>
  </si>
  <si>
    <t>DAVA</t>
  </si>
  <si>
    <t>EXK</t>
  </si>
  <si>
    <t>ENIA</t>
  </si>
  <si>
    <t>ENIC</t>
  </si>
  <si>
    <t>ERF</t>
  </si>
  <si>
    <t>E</t>
  </si>
  <si>
    <t>EQNR</t>
  </si>
  <si>
    <t>EQX</t>
  </si>
  <si>
    <t>EROS</t>
  </si>
  <si>
    <t>ESNT</t>
  </si>
  <si>
    <t>EURN</t>
  </si>
  <si>
    <t>EVTC</t>
  </si>
  <si>
    <t>EVGN</t>
  </si>
  <si>
    <t>FN</t>
  </si>
  <si>
    <t>SFUN</t>
  </si>
  <si>
    <t>FTCH</t>
  </si>
  <si>
    <t>RACE</t>
  </si>
  <si>
    <t>FINV</t>
  </si>
  <si>
    <t>FBP</t>
  </si>
  <si>
    <t>AG</t>
  </si>
  <si>
    <t>FVRR</t>
  </si>
  <si>
    <t>FMX</t>
  </si>
  <si>
    <t>BLX</t>
  </si>
  <si>
    <t>FTS</t>
  </si>
  <si>
    <t>FSM</t>
  </si>
  <si>
    <t>FEDU</t>
  </si>
  <si>
    <t>FNV</t>
  </si>
  <si>
    <t>FI</t>
  </si>
  <si>
    <t>FMS</t>
  </si>
  <si>
    <t>FRO</t>
  </si>
  <si>
    <t>G</t>
  </si>
  <si>
    <t>GPRK</t>
  </si>
  <si>
    <t>GGB</t>
  </si>
  <si>
    <t>GFL</t>
  </si>
  <si>
    <t>GIL</t>
  </si>
  <si>
    <t>GSK</t>
  </si>
  <si>
    <t>CO</t>
  </si>
  <si>
    <t>GSL</t>
  </si>
  <si>
    <t>GLOB</t>
  </si>
  <si>
    <t>GOL</t>
  </si>
  <si>
    <t>GFI</t>
  </si>
  <si>
    <t>PAC</t>
  </si>
  <si>
    <t>GRAM</t>
  </si>
  <si>
    <t>GHG</t>
  </si>
  <si>
    <t>AVAL</t>
  </si>
  <si>
    <t>SUPV</t>
  </si>
  <si>
    <t>GSX</t>
  </si>
  <si>
    <t>HMY</t>
  </si>
  <si>
    <t>HDB</t>
  </si>
  <si>
    <t>HLF</t>
  </si>
  <si>
    <t>HMC</t>
  </si>
  <si>
    <t>HSBC</t>
  </si>
  <si>
    <t>HBM</t>
  </si>
  <si>
    <t>HUYA</t>
  </si>
  <si>
    <t>IAG</t>
  </si>
  <si>
    <t>IBN</t>
  </si>
  <si>
    <t>INFO</t>
  </si>
  <si>
    <t>IMAX</t>
  </si>
  <si>
    <t>INFY</t>
  </si>
  <si>
    <t>ING</t>
  </si>
  <si>
    <t>IHG</t>
  </si>
  <si>
    <t>IFS</t>
  </si>
  <si>
    <t>IGT</t>
  </si>
  <si>
    <t>IRS</t>
  </si>
  <si>
    <t>ICL</t>
  </si>
  <si>
    <t>ITUB</t>
  </si>
  <si>
    <t>JHX</t>
  </si>
  <si>
    <t>JHG</t>
  </si>
  <si>
    <t>JT</t>
  </si>
  <si>
    <t>JKS</t>
  </si>
  <si>
    <t>JCI</t>
  </si>
  <si>
    <t>JMIA</t>
  </si>
  <si>
    <t>JP</t>
  </si>
  <si>
    <t>JE</t>
  </si>
  <si>
    <t>KB</t>
  </si>
  <si>
    <t>KEN</t>
  </si>
  <si>
    <t>KFS</t>
  </si>
  <si>
    <t>KGC</t>
  </si>
  <si>
    <t>KL</t>
  </si>
  <si>
    <t>PHG</t>
  </si>
  <si>
    <t>KEP</t>
  </si>
  <si>
    <t>KOS</t>
  </si>
  <si>
    <t>KT</t>
  </si>
  <si>
    <t>LAIX</t>
  </si>
  <si>
    <t>LAZ</t>
  </si>
  <si>
    <t>LEJU</t>
  </si>
  <si>
    <t>LPL</t>
  </si>
  <si>
    <t>LITB</t>
  </si>
  <si>
    <t>LIN</t>
  </si>
  <si>
    <t>LYG</t>
  </si>
  <si>
    <t>LOMA</t>
  </si>
  <si>
    <t>LXFR</t>
  </si>
  <si>
    <t>MGA</t>
  </si>
  <si>
    <t>MANU</t>
  </si>
  <si>
    <t>MFC</t>
  </si>
  <si>
    <t>MTL</t>
  </si>
  <si>
    <t>MFGP</t>
  </si>
  <si>
    <t>MUFG</t>
  </si>
  <si>
    <t>MIXT</t>
  </si>
  <si>
    <t>MFG</t>
  </si>
  <si>
    <t>MBT</t>
  </si>
  <si>
    <t>MOGU</t>
  </si>
  <si>
    <t>MYOV</t>
  </si>
  <si>
    <t>NBR</t>
  </si>
  <si>
    <t>NTP</t>
  </si>
  <si>
    <t>NGG</t>
  </si>
  <si>
    <t>NTZ</t>
  </si>
  <si>
    <t>NVGS</t>
  </si>
  <si>
    <t>NM</t>
  </si>
  <si>
    <t>EDU</t>
  </si>
  <si>
    <t>NEXA</t>
  </si>
  <si>
    <t>NIO</t>
  </si>
  <si>
    <t>NOAH</t>
  </si>
  <si>
    <t>NOK</t>
  </si>
  <si>
    <t>NOMD</t>
  </si>
  <si>
    <t>NMR</t>
  </si>
  <si>
    <t>NAT</t>
  </si>
  <si>
    <t>NOA</t>
  </si>
  <si>
    <t>NVS</t>
  </si>
  <si>
    <t>NVO</t>
  </si>
  <si>
    <t>NTR</t>
  </si>
  <si>
    <t>NVT</t>
  </si>
  <si>
    <t>OFG</t>
  </si>
  <si>
    <t>OIBR.C</t>
  </si>
  <si>
    <t>OCFT</t>
  </si>
  <si>
    <t>ONE</t>
  </si>
  <si>
    <t>ORAN</t>
  </si>
  <si>
    <t>OEC</t>
  </si>
  <si>
    <t>IX</t>
  </si>
  <si>
    <t>OR</t>
  </si>
  <si>
    <t>CBD</t>
  </si>
  <si>
    <t>PAGS</t>
  </si>
  <si>
    <t>PAM</t>
  </si>
  <si>
    <t>PSO</t>
  </si>
  <si>
    <t>PBA</t>
  </si>
  <si>
    <t>PNR</t>
  </si>
  <si>
    <t>PBR</t>
  </si>
  <si>
    <t>PBR.A</t>
  </si>
  <si>
    <t>PTR</t>
  </si>
  <si>
    <t>FENG</t>
  </si>
  <si>
    <t>PHI</t>
  </si>
  <si>
    <t>PKX</t>
  </si>
  <si>
    <t>PDS</t>
  </si>
  <si>
    <t>PVG</t>
  </si>
  <si>
    <t>PRMW</t>
  </si>
  <si>
    <t>PUK</t>
  </si>
  <si>
    <t>NEW</t>
  </si>
  <si>
    <t>QD</t>
  </si>
  <si>
    <t>RELX</t>
  </si>
  <si>
    <t>RNR</t>
  </si>
  <si>
    <t>SOL</t>
  </si>
  <si>
    <t>RENN</t>
  </si>
  <si>
    <t>QSR</t>
  </si>
  <si>
    <t>RIO</t>
  </si>
  <si>
    <t>RBA</t>
  </si>
  <si>
    <t>RCI</t>
  </si>
  <si>
    <t>RY</t>
  </si>
  <si>
    <t>RYB</t>
  </si>
  <si>
    <t>SBS</t>
  </si>
  <si>
    <t>SB</t>
  </si>
  <si>
    <t>SNY</t>
  </si>
  <si>
    <t>BSBR</t>
  </si>
  <si>
    <t>SAP</t>
  </si>
  <si>
    <t>SSL</t>
  </si>
  <si>
    <t>SALT</t>
  </si>
  <si>
    <t>STNG</t>
  </si>
  <si>
    <t>SRL</t>
  </si>
  <si>
    <t>SE</t>
  </si>
  <si>
    <t>SA</t>
  </si>
  <si>
    <t>ST</t>
  </si>
  <si>
    <t>SQNS</t>
  </si>
  <si>
    <t>SFL</t>
  </si>
  <si>
    <t>SJR</t>
  </si>
  <si>
    <t>SHG</t>
  </si>
  <si>
    <t>SHOP</t>
  </si>
  <si>
    <t>SBSW</t>
  </si>
  <si>
    <t>SID</t>
  </si>
  <si>
    <t>SIG</t>
  </si>
  <si>
    <t>SKM</t>
  </si>
  <si>
    <t>SNN</t>
  </si>
  <si>
    <t>SQM</t>
  </si>
  <si>
    <t>SPOT</t>
  </si>
  <si>
    <t>STN</t>
  </si>
  <si>
    <t>STE</t>
  </si>
  <si>
    <t>STM</t>
  </si>
  <si>
    <t>MSC</t>
  </si>
  <si>
    <t>SMFG</t>
  </si>
  <si>
    <t>SLF</t>
  </si>
  <si>
    <t>SU</t>
  </si>
  <si>
    <t>STG</t>
  </si>
  <si>
    <t>SUZ</t>
  </si>
  <si>
    <t>TSM</t>
  </si>
  <si>
    <t>TAK</t>
  </si>
  <si>
    <t>TAL</t>
  </si>
  <si>
    <t>TARO</t>
  </si>
  <si>
    <t>TTM</t>
  </si>
  <si>
    <t>TRP</t>
  </si>
  <si>
    <t>TEL</t>
  </si>
  <si>
    <t>FTI</t>
  </si>
  <si>
    <t>TECK</t>
  </si>
  <si>
    <t>TK</t>
  </si>
  <si>
    <t>TNK</t>
  </si>
  <si>
    <t>TEO</t>
  </si>
  <si>
    <t>VIV</t>
  </si>
  <si>
    <t>TEF</t>
  </si>
  <si>
    <t>TLK</t>
  </si>
  <si>
    <t>TV</t>
  </si>
  <si>
    <t>TU</t>
  </si>
  <si>
    <t>TS</t>
  </si>
  <si>
    <t>TME</t>
  </si>
  <si>
    <t>TX</t>
  </si>
  <si>
    <t>TEVA</t>
  </si>
  <si>
    <t>TPRE</t>
  </si>
  <si>
    <t>TRI</t>
  </si>
  <si>
    <t>TD</t>
  </si>
  <si>
    <t>TOT</t>
  </si>
  <si>
    <t>TM</t>
  </si>
  <si>
    <t>TT</t>
  </si>
  <si>
    <t>TAC</t>
  </si>
  <si>
    <t>RIG</t>
  </si>
  <si>
    <t>TGS</t>
  </si>
  <si>
    <t>GTS</t>
  </si>
  <si>
    <t>TRTN</t>
  </si>
  <si>
    <t>TROX</t>
  </si>
  <si>
    <t>TNP</t>
  </si>
  <si>
    <t>TUFN</t>
  </si>
  <si>
    <t>TKC</t>
  </si>
  <si>
    <t>UBS</t>
  </si>
  <si>
    <t>UGP</t>
  </si>
  <si>
    <t>YI&lt;XNAS&gt;</t>
  </si>
  <si>
    <t>VNET&lt;XNAS&gt;</t>
  </si>
  <si>
    <t>QFIN&lt;XNAS&gt;</t>
  </si>
  <si>
    <t>KRKR&lt;XNAS&gt;</t>
  </si>
  <si>
    <t>ACIU&lt;XNAS&gt;</t>
  </si>
  <si>
    <t>ACST&lt;XNAS&gt;</t>
  </si>
  <si>
    <t>ADAP&lt;XNAS&gt;</t>
  </si>
  <si>
    <t>AIH&lt;XNAS&gt;</t>
  </si>
  <si>
    <t>AEZS&lt;XNAS&gt;</t>
  </si>
  <si>
    <t>AFMD&lt;XNAS&gt;</t>
  </si>
  <si>
    <t>AFYA&lt;XNAS&gt;</t>
  </si>
  <si>
    <t>AGMH&lt;XNAS&gt;</t>
  </si>
  <si>
    <t>ANTE&lt;XNAS&gt;</t>
  </si>
  <si>
    <t>ALKS&lt;XNAS&gt;</t>
  </si>
  <si>
    <t>ALLT&lt;XNAS&gt;</t>
  </si>
  <si>
    <t>ATHE&lt;XNAS&gt;</t>
  </si>
  <si>
    <t>ASPS&lt;XNAS&gt;</t>
  </si>
  <si>
    <t>AMRN&lt;XNAS&gt;</t>
  </si>
  <si>
    <t>DOX&lt;XNAS&gt;</t>
  </si>
  <si>
    <t>ANPC&lt;XNAS&gt;</t>
  </si>
  <si>
    <t>APM&lt;XNAS&gt;</t>
  </si>
  <si>
    <t>APTO&lt;XNAS&gt;</t>
  </si>
  <si>
    <t>ABUS&lt;XNAS&gt;</t>
  </si>
  <si>
    <t>ACGL&lt;XNAS&gt;</t>
  </si>
  <si>
    <t>ARCE&lt;XNAS&gt;</t>
  </si>
  <si>
    <t>ARCT&lt;XNAS&gt;</t>
  </si>
  <si>
    <t>ARGX&lt;XNAS&gt;</t>
  </si>
  <si>
    <t>ASND&lt;XNAS&gt;</t>
  </si>
  <si>
    <t>APWC&lt;XNAS&gt;</t>
  </si>
  <si>
    <t>ASLN&lt;XNAS&gt;</t>
  </si>
  <si>
    <t>ASML&lt;XNAS&gt;</t>
  </si>
  <si>
    <t>ATIF&lt;XNAS&gt;</t>
  </si>
  <si>
    <t>AY&lt;XNAS&gt;</t>
  </si>
  <si>
    <t>AUDC&lt;XNAS&gt;</t>
  </si>
  <si>
    <t>AUPH&lt;XNAS&gt;</t>
  </si>
  <si>
    <t>EARS&lt;XNAS&gt;</t>
  </si>
  <si>
    <t>JG&lt;XNAS&gt;</t>
  </si>
  <si>
    <t>AUTL&lt;XNAS&gt;</t>
  </si>
  <si>
    <t>AVDL&lt;XNAS&gt;</t>
  </si>
  <si>
    <t>AXGT&lt;XNAS&gt;</t>
  </si>
  <si>
    <t>BCOM&lt;XNAS&gt;</t>
  </si>
  <si>
    <t>BIDU&lt;XNAS&gt;</t>
  </si>
  <si>
    <t>BLDP&lt;XNAS&gt;</t>
  </si>
  <si>
    <t>BZUN&lt;XNAS&gt;</t>
  </si>
  <si>
    <t>BCYC&lt;XNAS&gt;</t>
  </si>
  <si>
    <t>BILI&lt;XNAS&gt;</t>
  </si>
  <si>
    <t>BFRA&lt;XNAS&gt;</t>
  </si>
  <si>
    <t>BLRX&lt;XNAS&gt;</t>
  </si>
  <si>
    <t>BVXV&lt;XNAS&gt;</t>
  </si>
  <si>
    <t>BNTX&lt;XNAS&gt;</t>
  </si>
  <si>
    <t>BHAT&lt;XNAS&gt;</t>
  </si>
  <si>
    <t>BNSO&lt;XNAS&gt;</t>
  </si>
  <si>
    <t>BRQS&lt;XNAS&gt;</t>
  </si>
  <si>
    <t>BOSC&lt;XNAS&gt;</t>
  </si>
  <si>
    <t>BWAY&lt;XNAS&gt;</t>
  </si>
  <si>
    <t>CSTE&lt;XNAS&gt;</t>
  </si>
  <si>
    <t>CMBM&lt;XNAS&gt;</t>
  </si>
  <si>
    <t>CAMT&lt;XNAS&gt;</t>
  </si>
  <si>
    <t>CAN&lt;XNAS&gt;</t>
  </si>
  <si>
    <t>CSIQ&lt;XNAS&gt;</t>
  </si>
  <si>
    <t>APOP&lt;XNAS&gt;</t>
  </si>
  <si>
    <t>CLLS&lt;XNAS&gt;</t>
  </si>
  <si>
    <t>CYAD&lt;XNAS&gt;</t>
  </si>
  <si>
    <t>CNTG&lt;XNAS&gt;</t>
  </si>
  <si>
    <t>CRNT&lt;XNAS&gt;</t>
  </si>
  <si>
    <t>CHKP&lt;XNAS&gt;</t>
  </si>
  <si>
    <t>CHEK&lt;XNAS&gt;</t>
  </si>
  <si>
    <t>CCCL&lt;XNAS&gt;</t>
  </si>
  <si>
    <t>JRJC&lt;XNAS&gt;</t>
  </si>
  <si>
    <t>HGSH&lt;XNAS&gt;</t>
  </si>
  <si>
    <t>CHNR&lt;XNAS&gt;</t>
  </si>
  <si>
    <t>SXTC&lt;XNAS&gt;</t>
  </si>
  <si>
    <t>PLIN&lt;XNAS&gt;</t>
  </si>
  <si>
    <t>IMOS&lt;XNAS&gt;</t>
  </si>
  <si>
    <t>CMPR&lt;XNAS&gt;</t>
  </si>
  <si>
    <t>CLPS&lt;XNAS&gt;</t>
  </si>
  <si>
    <t>CIGI&lt;XNAS&gt;</t>
  </si>
  <si>
    <t>CGEN&lt;XNAS&gt;</t>
  </si>
  <si>
    <t>CWCO&lt;XNAS&gt;</t>
  </si>
  <si>
    <t>CRESY&lt;XNAS&gt;</t>
  </si>
  <si>
    <t>CRSP&lt;XNAS&gt;</t>
  </si>
  <si>
    <t>CRTO&lt;XNAS&gt;</t>
  </si>
  <si>
    <t>CRON&lt;XNAS&gt;</t>
  </si>
  <si>
    <t>CYBR&lt;XNAS&gt;</t>
  </si>
  <si>
    <t>CYRN&lt;XNAS&gt;</t>
  </si>
  <si>
    <t>DRIO&lt;XNAS&gt;</t>
  </si>
  <si>
    <t>DTEA&lt;XNAS&gt;</t>
  </si>
  <si>
    <t>DBVT&lt;XNAS&gt;</t>
  </si>
  <si>
    <t>DSGX&lt;XNAS&gt;</t>
  </si>
  <si>
    <t>DSWL&lt;XNAS&gt;</t>
  </si>
  <si>
    <t>DOGZ&lt;XNAS&gt;</t>
  </si>
  <si>
    <t>DOYU&lt;XNAS&gt;</t>
  </si>
  <si>
    <t>LYL&lt;XNAS&gt;</t>
  </si>
  <si>
    <t>MOHO&lt;XNAS&gt;</t>
  </si>
  <si>
    <t>EDAP&lt;XNAS&gt;</t>
  </si>
  <si>
    <t>EDSA&lt;XNAS&gt;</t>
  </si>
  <si>
    <t>EH&lt;XNAS&gt;</t>
  </si>
  <si>
    <t>ESLT&lt;XNAS&gt;</t>
  </si>
  <si>
    <t>ELTK&lt;XNAS&gt;</t>
  </si>
  <si>
    <t>ENDP&lt;XNAS&gt;</t>
  </si>
  <si>
    <t>ENLV&lt;XNAS&gt;</t>
  </si>
  <si>
    <t>ESGR&lt;XNAS&gt;</t>
  </si>
  <si>
    <t>ERIC&lt;XNAS&gt;</t>
  </si>
  <si>
    <t>ERYP&lt;XNAS&gt;</t>
  </si>
  <si>
    <t>EPIX&lt;XNAS&gt;</t>
  </si>
  <si>
    <t>ESTA&lt;XNAS&gt;</t>
  </si>
  <si>
    <t>CLWT&lt;XNAS&gt;</t>
  </si>
  <si>
    <t>ESEA&lt;XNAS&gt;</t>
  </si>
  <si>
    <t>EVK&lt;XNAS&gt;</t>
  </si>
  <si>
    <t>DUO&lt;XNAS&gt;</t>
  </si>
  <si>
    <t>FANH&lt;XNAS&gt;</t>
  </si>
  <si>
    <t>FAMI&lt;XNAS&gt;</t>
  </si>
  <si>
    <t>GSM&lt;XNAS&gt;</t>
  </si>
  <si>
    <t>FSV&lt;XNAS&gt;</t>
  </si>
  <si>
    <t>FLEX&lt;XNAS&gt;</t>
  </si>
  <si>
    <t>FORTY&lt;XNAS&gt;</t>
  </si>
  <si>
    <t>FUTU&lt;XNAS&gt;</t>
  </si>
  <si>
    <t>WILC&lt;XNAS&gt;</t>
  </si>
  <si>
    <t>GLPG&lt;XNAS&gt;</t>
  </si>
  <si>
    <t>GLMD&lt;XNAS&gt;</t>
  </si>
  <si>
    <t>GMDA&lt;XNAS&gt;</t>
  </si>
  <si>
    <t>GRMN&lt;XNAS&gt;</t>
  </si>
  <si>
    <t>GDS&lt;XNAS&gt;</t>
  </si>
  <si>
    <t>GENE&lt;XNAS&gt;</t>
  </si>
  <si>
    <t>GNFT&lt;XNAS&gt;</t>
  </si>
  <si>
    <t>GIGM&lt;XNAS&gt;</t>
  </si>
  <si>
    <t>GBLI&lt;XNAS&gt;</t>
  </si>
  <si>
    <t>GLBS&lt;XNAS&gt;</t>
  </si>
  <si>
    <t>GLNG&lt;XNAS&gt;</t>
  </si>
  <si>
    <t>DNJR&lt;XNAS&gt;</t>
  </si>
  <si>
    <t>GOGL&lt;XNAS&gt;</t>
  </si>
  <si>
    <t>GRVY&lt;XNAS&gt;</t>
  </si>
  <si>
    <t>GRFS&lt;XNAS&gt;</t>
  </si>
  <si>
    <t>GGAL&lt;XNAS&gt;</t>
  </si>
  <si>
    <t>HLG&lt;XNAS&gt;</t>
  </si>
  <si>
    <t>HAPP&lt;XNAS&gt;</t>
  </si>
  <si>
    <t>HHR&lt;XNAS&gt;</t>
  </si>
  <si>
    <t>HEBT&lt;XNAS&gt;</t>
  </si>
  <si>
    <t>HELE&lt;XNAS&gt;</t>
  </si>
  <si>
    <t>HX&lt;XNAS&gt;</t>
  </si>
  <si>
    <t>HIHO&lt;XNAS&gt;</t>
  </si>
  <si>
    <t>HIMX&lt;XNAS&gt;</t>
  </si>
  <si>
    <t>HOLI&lt;XNAS&gt;</t>
  </si>
  <si>
    <t>HZNP&lt;XNAS&gt;</t>
  </si>
  <si>
    <t>HTHT&lt;XNAS&gt;</t>
  </si>
  <si>
    <t>HCM&lt;XNAS&gt;</t>
  </si>
  <si>
    <t>ICLK&lt;XNAS&gt;</t>
  </si>
  <si>
    <t>ICLR&lt;XNAS&gt;</t>
  </si>
  <si>
    <t>IMAB&lt;XNAS&gt;</t>
  </si>
  <si>
    <t>IMRN&lt;XNAS&gt;</t>
  </si>
  <si>
    <t>IMMP&lt;XNAS&gt;</t>
  </si>
  <si>
    <t>IFRX&lt;XNAS&gt;</t>
  </si>
  <si>
    <t>INMD&lt;XNAS&gt;</t>
  </si>
  <si>
    <t>IPHA&lt;XNAS&gt;</t>
  </si>
  <si>
    <t>NTEC&lt;XNAS&gt;</t>
  </si>
  <si>
    <t>IQ&lt;XNAS&gt;</t>
  </si>
  <si>
    <t>IRCP&lt;XNAS&gt;</t>
  </si>
  <si>
    <t>ITRM&lt;XNAS&gt;</t>
  </si>
  <si>
    <t>ITRN&lt;XNAS&gt;</t>
  </si>
  <si>
    <t>JRVR&lt;XNAS&gt;</t>
  </si>
  <si>
    <t>JAZZ&lt;XNAS&gt;</t>
  </si>
  <si>
    <t>JD&lt;XNAS&gt;</t>
  </si>
  <si>
    <t>JFIN&lt;XNAS&gt;</t>
  </si>
  <si>
    <t>MFH&lt;XNAS&gt;</t>
  </si>
  <si>
    <t>KMDA&lt;XNAS&gt;</t>
  </si>
  <si>
    <t>KZIA&lt;XNAS&gt;</t>
  </si>
  <si>
    <t>KBSF&lt;XNAS&gt;</t>
  </si>
  <si>
    <t>KNSA&lt;XNAS&gt;</t>
  </si>
  <si>
    <t>KTOV&lt;XNAS&gt;</t>
  </si>
  <si>
    <t>KRNT&lt;XNAS&gt;</t>
  </si>
  <si>
    <t>KLIC&lt;XNAS&gt;</t>
  </si>
  <si>
    <t>LX&lt;XNAS&gt;</t>
  </si>
  <si>
    <t>LLIT&lt;XNAS&gt;</t>
  </si>
  <si>
    <t>LILA&lt;XNAS&gt;</t>
  </si>
  <si>
    <t>LILAK&lt;XNAS&gt;</t>
  </si>
  <si>
    <t>LIQT&lt;XNAS&gt;</t>
  </si>
  <si>
    <t>YVR&lt;XNAS&gt;</t>
  </si>
  <si>
    <t>LIVN&lt;XNAS&gt;</t>
  </si>
  <si>
    <t>LIZI&lt;XNAS&gt;</t>
  </si>
  <si>
    <t>LULU&lt;XNAS&gt;</t>
  </si>
  <si>
    <t>MAGS&lt;XNAS&gt;</t>
  </si>
  <si>
    <t>MGIC&lt;XNAS&gt;</t>
  </si>
  <si>
    <t>MHLD&lt;XNAS&gt;</t>
  </si>
  <si>
    <t>MMYT&lt;XNAS&gt;</t>
  </si>
  <si>
    <t>MRVL&lt;XNAS&gt;</t>
  </si>
  <si>
    <t>MTLS&lt;XNAS&gt;</t>
  </si>
  <si>
    <t>MDJH&lt;XNAS&gt;</t>
  </si>
  <si>
    <t>MDGS&lt;XNAS&gt;</t>
  </si>
  <si>
    <t>MDWD&lt;XNAS&gt;</t>
  </si>
  <si>
    <t>MLCO&lt;XNAS&gt;</t>
  </si>
  <si>
    <t>MTSL&lt;XNAS&gt;</t>
  </si>
  <si>
    <t>MELI&lt;XNAS&gt;</t>
  </si>
  <si>
    <t>MERC&lt;XNAS&gt;</t>
  </si>
  <si>
    <t>MRUS&lt;XNAS&gt;</t>
  </si>
  <si>
    <t>MESO&lt;XNAS&gt;</t>
  </si>
  <si>
    <t>MEOH&lt;XNAS&gt;</t>
  </si>
  <si>
    <t>MTP&lt;XNAS&gt;</t>
  </si>
  <si>
    <t>MIST&lt;XNAS&gt;</t>
  </si>
  <si>
    <t>MIME&lt;XNAS&gt;</t>
  </si>
  <si>
    <t>MNDO&lt;XNAS&gt;</t>
  </si>
  <si>
    <t>MTC&lt;XNAS&gt;</t>
  </si>
  <si>
    <t>MOMO&lt;XNAS&gt;</t>
  </si>
  <si>
    <t>MOR&lt;XNAS&gt;</t>
  </si>
  <si>
    <t>NBRV&lt;XNAS&gt;</t>
  </si>
  <si>
    <t>NNDM&lt;XNAS&gt;</t>
  </si>
  <si>
    <t>NEON&lt;XNAS&gt;</t>
  </si>
  <si>
    <t>NVCN&lt;XNAS&gt;</t>
  </si>
  <si>
    <t>NEPT&lt;XNAS&gt;</t>
  </si>
  <si>
    <t>NTES&lt;XNAS&gt;</t>
  </si>
  <si>
    <t>NICE&lt;XNAS&gt;</t>
  </si>
  <si>
    <t>NIU&lt;XNAS&gt;</t>
  </si>
  <si>
    <t>NVMI&lt;XNAS&gt;</t>
  </si>
  <si>
    <t>NVCR&lt;XNAS&gt;</t>
  </si>
  <si>
    <t>NCNA&lt;XNAS&gt;</t>
  </si>
  <si>
    <t>NXPI&lt;XNAS&gt;</t>
  </si>
  <si>
    <t>NYMX&lt;XNAS&gt;</t>
  </si>
  <si>
    <t>OIIM&lt;XNAS&gt;</t>
  </si>
  <si>
    <t>OMAB&lt;XNAS&gt;</t>
  </si>
  <si>
    <t>OTEX&lt;XNAS&gt;</t>
  </si>
  <si>
    <t>OPRA&lt;XNAS&gt;</t>
  </si>
  <si>
    <t>OBAS&lt;XNAS&gt;</t>
  </si>
  <si>
    <t>ORTX&lt;XNAS&gt;</t>
  </si>
  <si>
    <t>SEED&lt;XNAS&gt;</t>
  </si>
  <si>
    <t>OXBR&lt;XNAS&gt;</t>
  </si>
  <si>
    <t>PAAS&lt;XNAS&gt;</t>
  </si>
  <si>
    <t>PANL&lt;XNAS&gt;</t>
  </si>
  <si>
    <t>PTNR&lt;XNAS&gt;</t>
  </si>
  <si>
    <t>PERI&lt;XNAS&gt;</t>
  </si>
  <si>
    <t>PHUN&lt;XNAS&gt;</t>
  </si>
  <si>
    <t>PDD&lt;XNAS&gt;</t>
  </si>
  <si>
    <t>PME&lt;XNAS&gt;</t>
  </si>
  <si>
    <t>PT&lt;XNAS&gt;</t>
  </si>
  <si>
    <t>BPOP&lt;XNAS&gt;</t>
  </si>
  <si>
    <t>PBTS&lt;XNAS&gt;</t>
  </si>
  <si>
    <t>PRQR&lt;XNAS&gt;</t>
  </si>
  <si>
    <t>PRTA&lt;XNAS&gt;</t>
  </si>
  <si>
    <t>PHCF&lt;XNAS&gt;</t>
  </si>
  <si>
    <t>PUYI&lt;XNAS&gt;</t>
  </si>
  <si>
    <t>PXS&lt;XNAS&gt;</t>
  </si>
  <si>
    <t>QK&lt;XNAS&gt;</t>
  </si>
  <si>
    <t>QGEN&lt;XNAS&gt;</t>
  </si>
  <si>
    <t>QIWI&lt;XNAS&gt;</t>
  </si>
  <si>
    <t>QTT&lt;XNAS&gt;</t>
  </si>
  <si>
    <t>RADA&lt;XNAS&gt;</t>
  </si>
  <si>
    <t>RDCM&lt;XNAS&gt;</t>
  </si>
  <si>
    <t>RDWR&lt;XNAS&gt;</t>
  </si>
  <si>
    <t>RCON&lt;XNAS&gt;</t>
  </si>
  <si>
    <t>RDHL&lt;XNAS&gt;</t>
  </si>
  <si>
    <t>RETO&lt;XNAS&gt;</t>
  </si>
  <si>
    <t>RWLK&lt;XNAS&gt;</t>
  </si>
  <si>
    <t>RYAAY&lt;XNAS&gt;</t>
  </si>
  <si>
    <t>SFET&lt;XNAS&gt;</t>
  </si>
  <si>
    <t>SPNS&lt;XNAS&gt;</t>
  </si>
  <si>
    <t>STX&lt;XNAS&gt;</t>
  </si>
  <si>
    <t>SHIP&lt;XNAS&gt;</t>
  </si>
  <si>
    <t>SECO&lt;XNAS&gt;</t>
  </si>
  <si>
    <t>AIHS&lt;XNAS&gt;</t>
  </si>
  <si>
    <t>SGOC&lt;XNAS&gt;</t>
  </si>
  <si>
    <t>SWIR&lt;XNAS&gt;</t>
  </si>
  <si>
    <t>SIFY&lt;XNAS&gt;</t>
  </si>
  <si>
    <t>SILC&lt;XNAS&gt;</t>
  </si>
  <si>
    <t>SIMO&lt;XNAS&gt;</t>
  </si>
  <si>
    <t>SY&lt;XNAS&gt;</t>
  </si>
  <si>
    <t>SOHU&lt;XNAS&gt;</t>
  </si>
  <si>
    <t>SEDG&lt;XNAS&gt;</t>
  </si>
  <si>
    <t>SLGL&lt;XNAS&gt;</t>
  </si>
  <si>
    <t>ANY&lt;XNAS&gt;</t>
  </si>
  <si>
    <t>SPI&lt;XNAS&gt;</t>
  </si>
  <si>
    <t>SSRM&lt;XNAS&gt;</t>
  </si>
  <si>
    <t>MITO&lt;XNAS&gt;</t>
  </si>
  <si>
    <t>GASS&lt;XNAS&gt;</t>
  </si>
  <si>
    <t>STNE&lt;XNAS&gt;</t>
  </si>
  <si>
    <t>SMMT&lt;XNAS&gt;</t>
  </si>
  <si>
    <t>SNDL&lt;XNAS&gt;</t>
  </si>
  <si>
    <t>STKL&lt;XNAS&gt;</t>
  </si>
  <si>
    <t>SPCB&lt;XNAS&gt;</t>
  </si>
  <si>
    <t>TANH&lt;XNAS&gt;</t>
  </si>
  <si>
    <t>TAOP&lt;XNAS&gt;</t>
  </si>
  <si>
    <t>TEDU&lt;XNAS&gt;</t>
  </si>
  <si>
    <t>TATT&lt;XNAS&gt;</t>
  </si>
  <si>
    <t>PETZ&lt;XNAS&gt;</t>
  </si>
  <si>
    <t>NCTY&lt;XNAS&gt;</t>
  </si>
  <si>
    <t>TBPH&lt;XNAS&gt;</t>
  </si>
  <si>
    <t>TLRY&lt;XNAS&gt;</t>
  </si>
  <si>
    <t>TLSA&lt;XNAS&gt;</t>
  </si>
  <si>
    <t>TOPS&lt;XNAS&gt;</t>
  </si>
  <si>
    <t>TSEM&lt;XNAS&gt;</t>
  </si>
  <si>
    <t>TRIB&lt;XNAS&gt;</t>
  </si>
  <si>
    <t>TCOM&lt;XNAS&gt;</t>
  </si>
  <si>
    <t>TRVG&lt;XNAS&gt;</t>
  </si>
  <si>
    <t>TC&lt;XNAS&gt;</t>
  </si>
  <si>
    <t>TOUR&lt;XNAS&gt;</t>
  </si>
  <si>
    <t>TRQ&lt;XNAS&gt;</t>
  </si>
  <si>
    <t>QURE&lt;XNAS&gt;</t>
  </si>
  <si>
    <t>TIGR&lt;XNAS&gt;</t>
  </si>
  <si>
    <t>MYT&lt;XNAS&gt;</t>
  </si>
  <si>
    <t>URGN&lt;XNAS&gt;</t>
  </si>
  <si>
    <t>UTSI&lt;XNAS&gt;</t>
  </si>
  <si>
    <t>UXIN&lt;XNAS&gt;</t>
  </si>
  <si>
    <t>VBLT&lt;XNAS&gt;</t>
  </si>
  <si>
    <t>VEON&lt;XNAS&gt;</t>
  </si>
  <si>
    <t>VRNA&lt;XNAS&gt;</t>
  </si>
  <si>
    <t>VIOT&lt;XNAS&gt;</t>
  </si>
  <si>
    <t>VOD&lt;XNAS&gt;</t>
  </si>
  <si>
    <t>WAFU&lt;XNAS&gt;</t>
  </si>
  <si>
    <t>WVE&lt;XNAS&gt;</t>
  </si>
  <si>
    <t>WB&lt;XNAS&gt;</t>
  </si>
  <si>
    <t>WPRT&lt;XNAS&gt;</t>
  </si>
  <si>
    <t>WIX&lt;XNAS&gt;</t>
  </si>
  <si>
    <t>WPP&lt;XNAS&gt;</t>
  </si>
  <si>
    <t>XENE&lt;XNAS&gt;</t>
  </si>
  <si>
    <t>XP&lt;XNAS&gt;</t>
  </si>
  <si>
    <t>XTLB&lt;XNAS&gt;</t>
  </si>
  <si>
    <t>XNET&lt;XNAS&gt;</t>
  </si>
  <si>
    <t>YJ&lt;XNAS&gt;</t>
  </si>
  <si>
    <t>ZLAB&lt;XNAS&gt;</t>
  </si>
  <si>
    <t>ZEAL&lt;XNAS&gt;</t>
  </si>
  <si>
    <t>ZCMD&lt;XNAS&gt;</t>
  </si>
  <si>
    <t>ZKIN&lt;XNAS&gt;</t>
  </si>
  <si>
    <t>YI</t>
  </si>
  <si>
    <t>QFIN</t>
  </si>
  <si>
    <t>KRKR</t>
  </si>
  <si>
    <t>ACIU</t>
  </si>
  <si>
    <t>ACST</t>
  </si>
  <si>
    <t>ADAP</t>
  </si>
  <si>
    <t>AIH</t>
  </si>
  <si>
    <t>AEZS</t>
  </si>
  <si>
    <t>AFMD</t>
  </si>
  <si>
    <t>AFYA</t>
  </si>
  <si>
    <t>AGMH</t>
  </si>
  <si>
    <t>ANTE</t>
  </si>
  <si>
    <t>ALKS</t>
  </si>
  <si>
    <t>ALLT</t>
  </si>
  <si>
    <t>ATHE</t>
  </si>
  <si>
    <t>ASPS</t>
  </si>
  <si>
    <t>AMRN</t>
  </si>
  <si>
    <t>DOX</t>
  </si>
  <si>
    <t>ANPC</t>
  </si>
  <si>
    <t>APM</t>
  </si>
  <si>
    <t>APTO</t>
  </si>
  <si>
    <t>ABUS</t>
  </si>
  <si>
    <t>ACGL</t>
  </si>
  <si>
    <t>ARCE</t>
  </si>
  <si>
    <t>ARCT</t>
  </si>
  <si>
    <t>ARGX</t>
  </si>
  <si>
    <t>ASND</t>
  </si>
  <si>
    <t>APWC</t>
  </si>
  <si>
    <t>ASLN</t>
  </si>
  <si>
    <t>ASML</t>
  </si>
  <si>
    <t>ATIF</t>
  </si>
  <si>
    <t>AY</t>
  </si>
  <si>
    <t>AUDC</t>
  </si>
  <si>
    <t>AUPH</t>
  </si>
  <si>
    <t>EARS</t>
  </si>
  <si>
    <t>JG</t>
  </si>
  <si>
    <t>AUTL</t>
  </si>
  <si>
    <t>AVDL</t>
  </si>
  <si>
    <t>AXGT</t>
  </si>
  <si>
    <t>BCOM</t>
  </si>
  <si>
    <t>BIDU</t>
  </si>
  <si>
    <t>BLDP</t>
  </si>
  <si>
    <t>BZUN</t>
  </si>
  <si>
    <t>BCYC</t>
  </si>
  <si>
    <t>BILI</t>
  </si>
  <si>
    <t>BFRA</t>
  </si>
  <si>
    <t>BLRX</t>
  </si>
  <si>
    <t>BVXV</t>
  </si>
  <si>
    <t>BNTX</t>
  </si>
  <si>
    <t>BHAT</t>
  </si>
  <si>
    <t>BNSO</t>
  </si>
  <si>
    <t>BRQS</t>
  </si>
  <si>
    <t>BOSC</t>
  </si>
  <si>
    <t>BWAY</t>
  </si>
  <si>
    <t>CSTE</t>
  </si>
  <si>
    <t>CMBM</t>
  </si>
  <si>
    <t>CAMT</t>
  </si>
  <si>
    <t>CAN</t>
  </si>
  <si>
    <t>CSIQ</t>
  </si>
  <si>
    <t>APOP</t>
  </si>
  <si>
    <t>CLLS</t>
  </si>
  <si>
    <t>CYAD</t>
  </si>
  <si>
    <t>CNTG</t>
  </si>
  <si>
    <t>CRNT</t>
  </si>
  <si>
    <t>CHKP</t>
  </si>
  <si>
    <t>CHEK</t>
  </si>
  <si>
    <t>CCCL</t>
  </si>
  <si>
    <t>JRJC</t>
  </si>
  <si>
    <t>HGSH</t>
  </si>
  <si>
    <t>CHNR</t>
  </si>
  <si>
    <t>SXTC</t>
  </si>
  <si>
    <t>PLIN</t>
  </si>
  <si>
    <t>IMOS</t>
  </si>
  <si>
    <t>CMPR</t>
  </si>
  <si>
    <t>CLPS</t>
  </si>
  <si>
    <t>CIGI</t>
  </si>
  <si>
    <t>CGEN</t>
  </si>
  <si>
    <t>CWCO</t>
  </si>
  <si>
    <t>CRESY</t>
  </si>
  <si>
    <t>CRSP</t>
  </si>
  <si>
    <t>CRTO</t>
  </si>
  <si>
    <t>CRON</t>
  </si>
  <si>
    <t>CYBR</t>
  </si>
  <si>
    <t>CYRN</t>
  </si>
  <si>
    <t>DRIO</t>
  </si>
  <si>
    <t>DTEA</t>
  </si>
  <si>
    <t>DBVT</t>
  </si>
  <si>
    <t>DSGX</t>
  </si>
  <si>
    <t>DSWL</t>
  </si>
  <si>
    <t>DOGZ</t>
  </si>
  <si>
    <t>DOYU</t>
  </si>
  <si>
    <t>LYL</t>
  </si>
  <si>
    <t>MOHO</t>
  </si>
  <si>
    <t>EDAP</t>
  </si>
  <si>
    <t>EDSA</t>
  </si>
  <si>
    <t>EH</t>
  </si>
  <si>
    <t>ESLT</t>
  </si>
  <si>
    <t>ELTK</t>
  </si>
  <si>
    <t>ENDP</t>
  </si>
  <si>
    <t>ENLV</t>
  </si>
  <si>
    <t>ESGR</t>
  </si>
  <si>
    <t>ERIC</t>
  </si>
  <si>
    <t>ERYP</t>
  </si>
  <si>
    <t>EPIX</t>
  </si>
  <si>
    <t>ESTA</t>
  </si>
  <si>
    <t>CLWT</t>
  </si>
  <si>
    <t>ESEA</t>
  </si>
  <si>
    <t>EVK</t>
  </si>
  <si>
    <t>DUO</t>
  </si>
  <si>
    <t>FANH</t>
  </si>
  <si>
    <t>FAMI</t>
  </si>
  <si>
    <t>GSM</t>
  </si>
  <si>
    <t>FSV</t>
  </si>
  <si>
    <t>FLEX</t>
  </si>
  <si>
    <t>FORTY</t>
  </si>
  <si>
    <t>FUTU</t>
  </si>
  <si>
    <t>WILC</t>
  </si>
  <si>
    <t>GLPG</t>
  </si>
  <si>
    <t>GLMD</t>
  </si>
  <si>
    <t>GMDA</t>
  </si>
  <si>
    <t>GRMN</t>
  </si>
  <si>
    <t>GDS</t>
  </si>
  <si>
    <t>GENE</t>
  </si>
  <si>
    <t>GNFT</t>
  </si>
  <si>
    <t>GIGM</t>
  </si>
  <si>
    <t>GBLI</t>
  </si>
  <si>
    <t>GLBS</t>
  </si>
  <si>
    <t>GLNG</t>
  </si>
  <si>
    <t>DNJR</t>
  </si>
  <si>
    <t>GOGL</t>
  </si>
  <si>
    <t>GRVY</t>
  </si>
  <si>
    <t>GRFS</t>
  </si>
  <si>
    <t>GGAL</t>
  </si>
  <si>
    <t>HLG</t>
  </si>
  <si>
    <t>HAPP</t>
  </si>
  <si>
    <t>HHR</t>
  </si>
  <si>
    <t>HEBT</t>
  </si>
  <si>
    <t>HELE</t>
  </si>
  <si>
    <t>HX</t>
  </si>
  <si>
    <t>HIHO</t>
  </si>
  <si>
    <t>HIMX</t>
  </si>
  <si>
    <t>HOLI</t>
  </si>
  <si>
    <t>HZNP</t>
  </si>
  <si>
    <t>HTHT</t>
  </si>
  <si>
    <t>HCM</t>
  </si>
  <si>
    <t>ICLK</t>
  </si>
  <si>
    <t>ICLR</t>
  </si>
  <si>
    <t>IMAB</t>
  </si>
  <si>
    <t>IMRN</t>
  </si>
  <si>
    <t>IMMP</t>
  </si>
  <si>
    <t>IFRX</t>
  </si>
  <si>
    <t>INMD</t>
  </si>
  <si>
    <t>IPHA</t>
  </si>
  <si>
    <t>NTEC</t>
  </si>
  <si>
    <t>IQ</t>
  </si>
  <si>
    <t>IRCP</t>
  </si>
  <si>
    <t>ITRM</t>
  </si>
  <si>
    <t>ITRN</t>
  </si>
  <si>
    <t>JRVR</t>
  </si>
  <si>
    <t>JAZZ</t>
  </si>
  <si>
    <t>JD</t>
  </si>
  <si>
    <t>JFIN</t>
  </si>
  <si>
    <t>MFH</t>
  </si>
  <si>
    <t>KMDA</t>
  </si>
  <si>
    <t>KZIA</t>
  </si>
  <si>
    <t>KBSF</t>
  </si>
  <si>
    <t>KNSA</t>
  </si>
  <si>
    <t>KTOV</t>
  </si>
  <si>
    <t>KRNT</t>
  </si>
  <si>
    <t>KLIC</t>
  </si>
  <si>
    <t>LX</t>
  </si>
  <si>
    <t>LLIT</t>
  </si>
  <si>
    <t>LILA</t>
  </si>
  <si>
    <t>LILAK</t>
  </si>
  <si>
    <t>LIQT</t>
  </si>
  <si>
    <t>YVR</t>
  </si>
  <si>
    <t>LIVN</t>
  </si>
  <si>
    <t>LIZI</t>
  </si>
  <si>
    <t>LULU</t>
  </si>
  <si>
    <t>MAGS</t>
  </si>
  <si>
    <t>MGIC</t>
  </si>
  <si>
    <t>MHLD</t>
  </si>
  <si>
    <t>MMYT</t>
  </si>
  <si>
    <t>MRVL</t>
  </si>
  <si>
    <t>MTLS</t>
  </si>
  <si>
    <t>MDJH</t>
  </si>
  <si>
    <t>MDWD</t>
  </si>
  <si>
    <t>MLCO</t>
  </si>
  <si>
    <t>MTSL</t>
  </si>
  <si>
    <t>MELI</t>
  </si>
  <si>
    <t>MERC</t>
  </si>
  <si>
    <t>MRUS</t>
  </si>
  <si>
    <t>MESO</t>
  </si>
  <si>
    <t>MEOH</t>
  </si>
  <si>
    <t>MTP</t>
  </si>
  <si>
    <t>MIST</t>
  </si>
  <si>
    <t>MIME</t>
  </si>
  <si>
    <t>MNDO</t>
  </si>
  <si>
    <t>MTC</t>
  </si>
  <si>
    <t>MOMO</t>
  </si>
  <si>
    <t>MOR</t>
  </si>
  <si>
    <t>Ac Immune Sa</t>
  </si>
  <si>
    <t>Adaptimmune Therapeutics Plc</t>
  </si>
  <si>
    <t>Affimed N.V.</t>
  </si>
  <si>
    <t>Afya Ltd</t>
  </si>
  <si>
    <t>Airnet Technology Inc.</t>
  </si>
  <si>
    <t>Alkermes Plc.</t>
  </si>
  <si>
    <t>Altisource Portfolio Solutions S.A.</t>
  </si>
  <si>
    <t>Aptose Biosciences Inc.</t>
  </si>
  <si>
    <t>Arbutus Biopharma Corp</t>
  </si>
  <si>
    <t>Arch Capital Group Ltd.</t>
  </si>
  <si>
    <t>Arco Platform Ltd.</t>
  </si>
  <si>
    <t>Arcturus Therapeutics Ltd.</t>
  </si>
  <si>
    <t>Argenx Se</t>
  </si>
  <si>
    <t>Ascendis Pharma A/S</t>
  </si>
  <si>
    <t>Aslan Pharmaceuticals Ltd</t>
  </si>
  <si>
    <t>Asml Holding Nv</t>
  </si>
  <si>
    <t>Audiocodes Ltd</t>
  </si>
  <si>
    <t>Aurinia Pharmaceuticals Inc.</t>
  </si>
  <si>
    <t>Avadel Pharmaceuticals Plc</t>
  </si>
  <si>
    <t>B Communications Ltd</t>
  </si>
  <si>
    <t>Baidu, Inc.</t>
  </si>
  <si>
    <t>Ballard Power Systems Inc.</t>
  </si>
  <si>
    <t>Baozun Inc.</t>
  </si>
  <si>
    <t>Bicycle Therapeutics Plc</t>
  </si>
  <si>
    <t>Bilibili Inc.</t>
  </si>
  <si>
    <t>Biofrontera Ag</t>
  </si>
  <si>
    <t>Biolinerx Ltd.</t>
  </si>
  <si>
    <t>Bonso Electronics International Inc</t>
  </si>
  <si>
    <t>Borqs Technologies, Inc.</t>
  </si>
  <si>
    <t>Bos Better Online Solutions Ltd</t>
  </si>
  <si>
    <t>Caesarstone Ltd.</t>
  </si>
  <si>
    <t>Canadian Solar Inc.</t>
  </si>
  <si>
    <t>Cellectis S.A.</t>
  </si>
  <si>
    <t>China Finance Online Co. Ltd</t>
  </si>
  <si>
    <t>Cimpress Plc</t>
  </si>
  <si>
    <t>Colliers International Group Inc.</t>
  </si>
  <si>
    <t>Compugen Ltd</t>
  </si>
  <si>
    <t>Consolidated Water Co. Ltd.</t>
  </si>
  <si>
    <t>Crispr Therapeutics Ag</t>
  </si>
  <si>
    <t>Criteo S.A.</t>
  </si>
  <si>
    <t>Cyberark Software Ltd.</t>
  </si>
  <si>
    <t>Cyren Ltd.</t>
  </si>
  <si>
    <t>Dariohealth Corp.</t>
  </si>
  <si>
    <t>Davidstea Inc.</t>
  </si>
  <si>
    <t>Dbv Technologies S.A.</t>
  </si>
  <si>
    <t>Descartes Systems Group Inc</t>
  </si>
  <si>
    <t>Ecmoho Ltd</t>
  </si>
  <si>
    <t>Edap Tms Sa</t>
  </si>
  <si>
    <t>Endo International Plc</t>
  </si>
  <si>
    <t>Enlivex Therapeutics Ltd.</t>
  </si>
  <si>
    <t>Enstar Group Ltd</t>
  </si>
  <si>
    <t>Ericsson Lm Telephone Co</t>
  </si>
  <si>
    <t>Essa Pharma Inc.</t>
  </si>
  <si>
    <t>Euro Tech Holdings Co Ltd</t>
  </si>
  <si>
    <t>Euroseas Ltd.</t>
  </si>
  <si>
    <t>Farmmi, Inc.</t>
  </si>
  <si>
    <t>Ferroglobe Plc</t>
  </si>
  <si>
    <t>Firstservice Corp</t>
  </si>
  <si>
    <t>Flex Ltd.</t>
  </si>
  <si>
    <t>Galapagos Nv</t>
  </si>
  <si>
    <t>Galmed Pharmaceuticals Ltd.</t>
  </si>
  <si>
    <t>Garmin Ltd</t>
  </si>
  <si>
    <t>Gigamedia Ltd</t>
  </si>
  <si>
    <t>Globus Maritime Ltd</t>
  </si>
  <si>
    <t>Golar Lng Ltd</t>
  </si>
  <si>
    <t>Gravity Co., Ltd.</t>
  </si>
  <si>
    <t>Grifols Sa</t>
  </si>
  <si>
    <t>Hailiang Education Group Inc.</t>
  </si>
  <si>
    <t>Headhunter Group Plc</t>
  </si>
  <si>
    <t>Himax Technologies, Inc.</t>
  </si>
  <si>
    <t>Horizon Therapeutics Public Limited Company</t>
  </si>
  <si>
    <t>Icon Plc</t>
  </si>
  <si>
    <t>I-Mab</t>
  </si>
  <si>
    <t>Immutep Ltd</t>
  </si>
  <si>
    <t>Inflarx N.V.</t>
  </si>
  <si>
    <t>Inmode Ltd.</t>
  </si>
  <si>
    <t>Innate Pharma Sa</t>
  </si>
  <si>
    <t>Intec Pharma Ltd.</t>
  </si>
  <si>
    <t>Iqiyi, Inc.</t>
  </si>
  <si>
    <t>Irsa Propiedades Comerciales S.A Ex Alto Palermo</t>
  </si>
  <si>
    <t>James River Group Holdings, Ltd.</t>
  </si>
  <si>
    <t>Jazz Pharmaceuticals Plc</t>
  </si>
  <si>
    <t>Jd.Com, Inc.</t>
  </si>
  <si>
    <t>Kamada Ltd</t>
  </si>
  <si>
    <t>Kazia Therapeutics Ltd</t>
  </si>
  <si>
    <t>Kornit Digital Ltd.</t>
  </si>
  <si>
    <t>Lexinfintech Holdings Ltd.</t>
  </si>
  <si>
    <t>Liqtech International Inc</t>
  </si>
  <si>
    <t>Liquid Media Group Ltd.</t>
  </si>
  <si>
    <t>Livanova Plc</t>
  </si>
  <si>
    <t>Lululemon Athletica Inc.</t>
  </si>
  <si>
    <t>Magic Software Enterprises Ltd</t>
  </si>
  <si>
    <t>Maiden Holdings, Ltd.</t>
  </si>
  <si>
    <t>Makemytrip Ltd</t>
  </si>
  <si>
    <t>Marvell Technology Group Ltd</t>
  </si>
  <si>
    <t>Materialise Nv</t>
  </si>
  <si>
    <t>Mdjm Ltd</t>
  </si>
  <si>
    <t>Mediwound Ltd.</t>
  </si>
  <si>
    <t>Mercado Libre</t>
  </si>
  <si>
    <t>Mercer International Inc.</t>
  </si>
  <si>
    <t>Merus N.V.</t>
  </si>
  <si>
    <t>Mesoblast Ltd</t>
  </si>
  <si>
    <t>Mimecast Limited</t>
  </si>
  <si>
    <t>Mind Cti Ltd</t>
  </si>
  <si>
    <t>Morphosys Ag</t>
  </si>
  <si>
    <t>NBRV</t>
  </si>
  <si>
    <t>NNDM</t>
  </si>
  <si>
    <t>NEON</t>
  </si>
  <si>
    <t>NVCN</t>
  </si>
  <si>
    <t>NEPT</t>
  </si>
  <si>
    <t>NTES</t>
  </si>
  <si>
    <t>NICE</t>
  </si>
  <si>
    <t>NIU</t>
  </si>
  <si>
    <t>NVMI</t>
  </si>
  <si>
    <t>NVCR</t>
  </si>
  <si>
    <t>NCNA</t>
  </si>
  <si>
    <t>NXPI</t>
  </si>
  <si>
    <t>NYMX</t>
  </si>
  <si>
    <t>OIIM</t>
  </si>
  <si>
    <t>OMAB</t>
  </si>
  <si>
    <t>OTEX</t>
  </si>
  <si>
    <t>OPRA</t>
  </si>
  <si>
    <t>OBAS</t>
  </si>
  <si>
    <t>ORTX</t>
  </si>
  <si>
    <t>SEED</t>
  </si>
  <si>
    <t>OXBR</t>
  </si>
  <si>
    <t>PAAS</t>
  </si>
  <si>
    <t>PANL</t>
  </si>
  <si>
    <t>PTNR</t>
  </si>
  <si>
    <t>PERI</t>
  </si>
  <si>
    <t>PHUN</t>
  </si>
  <si>
    <t>PDD</t>
  </si>
  <si>
    <t>PME</t>
  </si>
  <si>
    <t>PT</t>
  </si>
  <si>
    <t>BPOP</t>
  </si>
  <si>
    <t>PRQR</t>
  </si>
  <si>
    <t>PRTA</t>
  </si>
  <si>
    <t>PHCF</t>
  </si>
  <si>
    <t>PUYI</t>
  </si>
  <si>
    <t>PXS</t>
  </si>
  <si>
    <t>QGEN</t>
  </si>
  <si>
    <t>QIWI</t>
  </si>
  <si>
    <t>QTT</t>
  </si>
  <si>
    <t>RADA</t>
  </si>
  <si>
    <t>RDCM</t>
  </si>
  <si>
    <t>RDWR</t>
  </si>
  <si>
    <t>RCON</t>
  </si>
  <si>
    <t>RDHL</t>
  </si>
  <si>
    <t>RETO</t>
  </si>
  <si>
    <t>RWLK</t>
  </si>
  <si>
    <t>RYAAY</t>
  </si>
  <si>
    <t>SFET</t>
  </si>
  <si>
    <t>SPNS</t>
  </si>
  <si>
    <t>STX</t>
  </si>
  <si>
    <t>SHIP</t>
  </si>
  <si>
    <t>SECO</t>
  </si>
  <si>
    <t>AIHS</t>
  </si>
  <si>
    <t>SGOC</t>
  </si>
  <si>
    <t>SWIR</t>
  </si>
  <si>
    <t>SIFY</t>
  </si>
  <si>
    <t>SILC</t>
  </si>
  <si>
    <t>SIMO</t>
  </si>
  <si>
    <t>SY</t>
  </si>
  <si>
    <t>SOHU</t>
  </si>
  <si>
    <t>SEDG</t>
  </si>
  <si>
    <t>SLGL</t>
  </si>
  <si>
    <t>ANY</t>
  </si>
  <si>
    <t>SPI</t>
  </si>
  <si>
    <t>SSRM</t>
  </si>
  <si>
    <t>MITO</t>
  </si>
  <si>
    <t>GASS</t>
  </si>
  <si>
    <t>STNE</t>
  </si>
  <si>
    <t>SMMT</t>
  </si>
  <si>
    <t>SNDL</t>
  </si>
  <si>
    <t>STKL</t>
  </si>
  <si>
    <t>SPCB</t>
  </si>
  <si>
    <t>TANH</t>
  </si>
  <si>
    <t>TAOP</t>
  </si>
  <si>
    <t>TEDU</t>
  </si>
  <si>
    <t>TATT</t>
  </si>
  <si>
    <t>PETZ</t>
  </si>
  <si>
    <t>NCTY</t>
  </si>
  <si>
    <t>TBPH</t>
  </si>
  <si>
    <t>TLRY</t>
  </si>
  <si>
    <t>TLSA</t>
  </si>
  <si>
    <t>TOPS</t>
  </si>
  <si>
    <t>TSEM</t>
  </si>
  <si>
    <t>TRIB</t>
  </si>
  <si>
    <t>TCOM</t>
  </si>
  <si>
    <t>TRVG</t>
  </si>
  <si>
    <t>TC</t>
  </si>
  <si>
    <t>TOUR</t>
  </si>
  <si>
    <t>TRQ</t>
  </si>
  <si>
    <t>MYT</t>
  </si>
  <si>
    <t>VBLT</t>
  </si>
  <si>
    <t>Nabriva Therapeutics Plc</t>
  </si>
  <si>
    <t>Nano Dimension Ltd.</t>
  </si>
  <si>
    <t>Neonode Inc.</t>
  </si>
  <si>
    <t>Neovasc Inc</t>
  </si>
  <si>
    <t>Neptune Wellness Solutions Inc.</t>
  </si>
  <si>
    <t>Netease, Inc.</t>
  </si>
  <si>
    <t>Nice Ltd.</t>
  </si>
  <si>
    <t>Niu Technologies</t>
  </si>
  <si>
    <t>Nucana Plc</t>
  </si>
  <si>
    <t>Nxp Semiconductors N.V.</t>
  </si>
  <si>
    <t>O2micro International Ltd</t>
  </si>
  <si>
    <t>OMA</t>
  </si>
  <si>
    <t>Open Text Corp</t>
  </si>
  <si>
    <t>Opera Ltd</t>
  </si>
  <si>
    <t>Orchard Therapeutics Plc</t>
  </si>
  <si>
    <t>Pan American Silver Corp</t>
  </si>
  <si>
    <t>Partner Communications Co Ltd</t>
  </si>
  <si>
    <t>Performance Shipping Inc.</t>
  </si>
  <si>
    <t>Perion Network Ltd.</t>
  </si>
  <si>
    <t>Phunware, Inc.</t>
  </si>
  <si>
    <t>Pingtan Marine Enterprise Ltd.</t>
  </si>
  <si>
    <t>Proqr Therapeutics N.V.</t>
  </si>
  <si>
    <t>Pyxis Tankers Inc.</t>
  </si>
  <si>
    <t>Qiagen N.V.</t>
  </si>
  <si>
    <t>Recon Technology, Ltd</t>
  </si>
  <si>
    <t>Redhill Biopharma Ltd.</t>
  </si>
  <si>
    <t>Reto Eco-Solutions, Inc.</t>
  </si>
  <si>
    <t>Ryanair Holdings Plc</t>
  </si>
  <si>
    <t>Seanergy Maritime Holdings Corp.</t>
  </si>
  <si>
    <t>Sierra Wireless Inc</t>
  </si>
  <si>
    <t>Sify Technologies Ltd</t>
  </si>
  <si>
    <t>Silicom Ltd.</t>
  </si>
  <si>
    <t>Sohu Com Inc</t>
  </si>
  <si>
    <t>Sol-Gel Technologies Ltd.</t>
  </si>
  <si>
    <t>Spi Energy Co., Ltd.</t>
  </si>
  <si>
    <t>Ssr Mining Inc.</t>
  </si>
  <si>
    <t>Stealth Biotherapeutics Corp</t>
  </si>
  <si>
    <t>Stealthgas Inc.</t>
  </si>
  <si>
    <t>Stoneco Ltd.</t>
  </si>
  <si>
    <t>Sunopta Inc.</t>
  </si>
  <si>
    <t>Tantech Holdings Ltd</t>
  </si>
  <si>
    <t>Taoping Inc.</t>
  </si>
  <si>
    <t>Tat Technologies Ltd</t>
  </si>
  <si>
    <t>Tdh Holdings, Inc.</t>
  </si>
  <si>
    <t>The9 Ltd</t>
  </si>
  <si>
    <t>Theravance Biopharma, Inc.</t>
  </si>
  <si>
    <t>Top Ships Inc.</t>
  </si>
  <si>
    <t>Trinity Biotech Plc</t>
  </si>
  <si>
    <t>Trivago N.V.</t>
  </si>
  <si>
    <t>Turquoise Hill Resources Ltd.</t>
  </si>
  <si>
    <t>CN</t>
  </si>
  <si>
    <t>CH</t>
  </si>
  <si>
    <t>CA</t>
  </si>
  <si>
    <t>IE</t>
  </si>
  <si>
    <t>UK</t>
  </si>
  <si>
    <t>AR</t>
  </si>
  <si>
    <t>NL</t>
  </si>
  <si>
    <t>DE</t>
  </si>
  <si>
    <t>BR</t>
  </si>
  <si>
    <t>HK</t>
  </si>
  <si>
    <t>IL</t>
  </si>
  <si>
    <t>LU</t>
  </si>
  <si>
    <t>MX</t>
  </si>
  <si>
    <t>KY</t>
  </si>
  <si>
    <t>ZA</t>
  </si>
  <si>
    <t>BE</t>
  </si>
  <si>
    <t>VG</t>
  </si>
  <si>
    <t>BM</t>
  </si>
  <si>
    <t>DK</t>
  </si>
  <si>
    <t>TW</t>
  </si>
  <si>
    <t>SG</t>
  </si>
  <si>
    <t>IN</t>
  </si>
  <si>
    <t>ES</t>
  </si>
  <si>
    <t>CL</t>
  </si>
  <si>
    <t>PE</t>
  </si>
  <si>
    <t>FR</t>
  </si>
  <si>
    <t>PA</t>
  </si>
  <si>
    <t>MC</t>
  </si>
  <si>
    <t>GR</t>
  </si>
  <si>
    <t>IT</t>
  </si>
  <si>
    <t>NO</t>
  </si>
  <si>
    <t>PR</t>
  </si>
  <si>
    <t>TH</t>
  </si>
  <si>
    <t>MH</t>
  </si>
  <si>
    <t>KR</t>
  </si>
  <si>
    <t>CY</t>
  </si>
  <si>
    <t>RU</t>
  </si>
  <si>
    <t>AT</t>
  </si>
  <si>
    <t>PH</t>
  </si>
  <si>
    <t>CW</t>
  </si>
  <si>
    <t>ID</t>
  </si>
  <si>
    <t>TR</t>
  </si>
  <si>
    <t>DTSS&lt;XNAS&gt;</t>
  </si>
  <si>
    <t>Stmicroelectronics N.V.</t>
  </si>
  <si>
    <t>DTSS</t>
  </si>
  <si>
    <t>Icl Group Ltd.</t>
  </si>
  <si>
    <t>Tower Semiconductor Ltd</t>
  </si>
  <si>
    <t>ADCT&lt;XNYS&gt;</t>
  </si>
  <si>
    <t>CLEU&lt;XNAS&gt;</t>
  </si>
  <si>
    <t>KC&lt;XNAS&gt;</t>
  </si>
  <si>
    <t>Adc Therapeutics Sa</t>
  </si>
  <si>
    <t>ADCT</t>
  </si>
  <si>
    <t>CLEU</t>
  </si>
  <si>
    <t>KC</t>
  </si>
  <si>
    <t>EBR&lt;XNYS&gt;</t>
  </si>
  <si>
    <t>EBR.B&lt;XNYS&gt;</t>
  </si>
  <si>
    <t>EBR</t>
  </si>
  <si>
    <t>EBR.B</t>
  </si>
  <si>
    <t>Eletrobras</t>
  </si>
  <si>
    <t>Mercurity Fintech Holding Inc.</t>
  </si>
  <si>
    <t>BNR&lt;XNAS&gt;</t>
  </si>
  <si>
    <t>CALT&lt;XNAS&gt;</t>
  </si>
  <si>
    <t>DADA&lt;XNAS&gt;</t>
  </si>
  <si>
    <t>GTH&lt;XNAS&gt;</t>
  </si>
  <si>
    <t>RPTX&lt;XNAS&gt;</t>
  </si>
  <si>
    <t>UCL&lt;XNAS&gt;</t>
  </si>
  <si>
    <t>Calliditas Therapeutics Ab</t>
  </si>
  <si>
    <t>Genetron Holdings Ltd</t>
  </si>
  <si>
    <t>BNR</t>
  </si>
  <si>
    <t>CALT</t>
  </si>
  <si>
    <t>DADA</t>
  </si>
  <si>
    <t>GTH</t>
  </si>
  <si>
    <t>RPTX</t>
  </si>
  <si>
    <t>UCL</t>
  </si>
  <si>
    <t>EBON&lt;XNAS&gt;</t>
  </si>
  <si>
    <t>FUSN&lt;XNAS&gt;</t>
  </si>
  <si>
    <t>PYPD&lt;XNAS&gt;</t>
  </si>
  <si>
    <t>Fusion Pharmaceuticals Inc.</t>
  </si>
  <si>
    <t>Polypid Ltd.</t>
  </si>
  <si>
    <t>EBON</t>
  </si>
  <si>
    <t>FUSN</t>
  </si>
  <si>
    <t>PYPD</t>
  </si>
  <si>
    <t>DDI&lt;XNAS&gt;</t>
  </si>
  <si>
    <t>DDI</t>
  </si>
  <si>
    <t>Aesthetic Medical International Holdings Group Ltd</t>
  </si>
  <si>
    <t>Elastic N.V.</t>
  </si>
  <si>
    <t>Jiayin Group Inc.</t>
  </si>
  <si>
    <t>Kirkland Lake Gold Ltd.</t>
  </si>
  <si>
    <t>BLCT&lt;XNAS&gt;</t>
  </si>
  <si>
    <t>111, Inc.</t>
  </si>
  <si>
    <t>Brainsway Ltd.</t>
  </si>
  <si>
    <t>Centogene N.V.</t>
  </si>
  <si>
    <t>Fangdd Network Group Ltd.</t>
  </si>
  <si>
    <t>Gamida Cell Ltd.</t>
  </si>
  <si>
    <t>Genfit S.A.</t>
  </si>
  <si>
    <t>Iterum Therapeutics Plc</t>
  </si>
  <si>
    <t>Laix Inc.</t>
  </si>
  <si>
    <t>Milestone Pharmaceuticals Inc.</t>
  </si>
  <si>
    <t>Mmtec, Inc.</t>
  </si>
  <si>
    <t>Nio Inc.</t>
  </si>
  <si>
    <t>Nutrien Ltd.</t>
  </si>
  <si>
    <t>Oneconnect Financial Technology Co., Ltd.</t>
  </si>
  <si>
    <t>BLCT</t>
  </si>
  <si>
    <t>IVA&lt;XNAS&gt;</t>
  </si>
  <si>
    <t>QH&lt;XNAS&gt;</t>
  </si>
  <si>
    <t>IVA</t>
  </si>
  <si>
    <t>QH</t>
  </si>
  <si>
    <t>Autolus Therapeutics Plc</t>
  </si>
  <si>
    <t>Blue Hat Interactive Entertainment Technology</t>
  </si>
  <si>
    <t>Canada Goose Holdings Inc.</t>
  </si>
  <si>
    <t>Cango Inc.</t>
  </si>
  <si>
    <t>China Sxt Pharmaceuticals, Inc.</t>
  </si>
  <si>
    <t>City Office Reit, Inc.</t>
  </si>
  <si>
    <t>Cootek(Cayman)Inc.</t>
  </si>
  <si>
    <t>Cronos Group Inc.</t>
  </si>
  <si>
    <t>Cushman &amp; Wakefield Plc</t>
  </si>
  <si>
    <t>Datasea Inc.</t>
  </si>
  <si>
    <t>Endava Plc</t>
  </si>
  <si>
    <t>Equinox Gold Corp.</t>
  </si>
  <si>
    <t>Establishment Labs Holdings Inc.</t>
  </si>
  <si>
    <t>Fiverr International Ltd.</t>
  </si>
  <si>
    <t>Futu Holdings Ltd</t>
  </si>
  <si>
    <t>Quhuo Ltd</t>
  </si>
  <si>
    <t>36kr Holdings Inc.</t>
  </si>
  <si>
    <t>Algonquin Power &amp; Utilities Corp.</t>
  </si>
  <si>
    <t>Ambow Education Holding Ltd.</t>
  </si>
  <si>
    <t>Biontech Se</t>
  </si>
  <si>
    <t>Canaan Inc.</t>
  </si>
  <si>
    <t>RNLX&lt;XNAS&gt;</t>
  </si>
  <si>
    <t>Gfl Environmental Inc.</t>
  </si>
  <si>
    <t>Puhui Wealth Investment Management Co., Ltd.</t>
  </si>
  <si>
    <t>Qutoutiao Inc.</t>
  </si>
  <si>
    <t>Sibanye Stillwater Ltd</t>
  </si>
  <si>
    <t>So-Young International Inc.</t>
  </si>
  <si>
    <t>RNLX</t>
  </si>
  <si>
    <t>Tufin Software Technologies Ltd.</t>
  </si>
  <si>
    <t>EDTK&lt;XNAS&gt;</t>
  </si>
  <si>
    <t>Skillful Craftsman Education Technology Ltd</t>
  </si>
  <si>
    <t>EDTK</t>
  </si>
  <si>
    <t>Atlantica Sustainable Infrastructure Plc</t>
  </si>
  <si>
    <t>Natwest Group Plc</t>
  </si>
  <si>
    <t>Prothena Corporation Public Limited Company</t>
  </si>
  <si>
    <t>Celyad Oncology Sa</t>
  </si>
  <si>
    <t>Repare Therapeutics Inc.</t>
  </si>
  <si>
    <t>Ucloudlink Group Inc.</t>
  </si>
  <si>
    <t>VSTA&lt;XNAS&gt;</t>
  </si>
  <si>
    <t>LI&lt;XNAS&gt;</t>
  </si>
  <si>
    <t>LI</t>
  </si>
  <si>
    <t>Inventiva S.A.</t>
  </si>
  <si>
    <t>CVAC&lt;XNAS&gt;</t>
  </si>
  <si>
    <t>CVAC</t>
  </si>
  <si>
    <t>Ebang International Holdings Inc.</t>
  </si>
  <si>
    <t>CMPS&lt;XNAS&gt;</t>
  </si>
  <si>
    <t>FRLN&lt;XNAS&gt;</t>
  </si>
  <si>
    <t>GP&lt;XNAS&gt;</t>
  </si>
  <si>
    <t>NTCO&lt;XNYS&gt;</t>
  </si>
  <si>
    <t>BEKE&lt;XNYS&gt;</t>
  </si>
  <si>
    <t>NNOX&lt;XNAS&gt;</t>
  </si>
  <si>
    <t>PTVE&lt;XNAS&gt;</t>
  </si>
  <si>
    <t>PRFX&lt;XNAS&gt;</t>
  </si>
  <si>
    <t>VTRU&lt;XNAS&gt;</t>
  </si>
  <si>
    <t>XPEV&lt;XNYS&gt;</t>
  </si>
  <si>
    <t>Compass Pathways Plc</t>
  </si>
  <si>
    <t>Freeline Therapeutics Holdings Plc</t>
  </si>
  <si>
    <t>Greenpower Motor Co Inc.</t>
  </si>
  <si>
    <t>OT</t>
  </si>
  <si>
    <t>CMPS</t>
  </si>
  <si>
    <t>FRLN</t>
  </si>
  <si>
    <t>GP</t>
  </si>
  <si>
    <t>NTCO</t>
  </si>
  <si>
    <t>BEKE</t>
  </si>
  <si>
    <t>NNOX</t>
  </si>
  <si>
    <t>PTVE</t>
  </si>
  <si>
    <t>PRFX</t>
  </si>
  <si>
    <t>BQ&lt;XNYS&gt;</t>
  </si>
  <si>
    <t>CD&lt;XNAS&gt;</t>
  </si>
  <si>
    <t>LXEH&lt;XNAS&gt;</t>
  </si>
  <si>
    <t>ORPH&lt;XNAS&gt;</t>
  </si>
  <si>
    <t>SYTA&lt;XNAS&gt;</t>
  </si>
  <si>
    <t>VIAO&lt;XNYS&gt;</t>
  </si>
  <si>
    <t>YALA&lt;XNYS&gt;</t>
  </si>
  <si>
    <t>BQ</t>
  </si>
  <si>
    <t>CD</t>
  </si>
  <si>
    <t>LXEH</t>
  </si>
  <si>
    <t>ORPH</t>
  </si>
  <si>
    <t>SYTA</t>
  </si>
  <si>
    <t>Orphazyme A/S</t>
  </si>
  <si>
    <t>Siyata Mobile Inc.</t>
  </si>
  <si>
    <t>Eros Stx Global Corp</t>
  </si>
  <si>
    <t>Genpact Limited</t>
  </si>
  <si>
    <t>Global Indemnity Group, Llc</t>
  </si>
  <si>
    <t>Aenza S.A.A. (Antes Graña Y Montero S.A.A.)</t>
  </si>
  <si>
    <t>Ke Holdings Inc.</t>
  </si>
  <si>
    <t>Li Auto Inc.</t>
  </si>
  <si>
    <t>Pactiv Evergreen Inc.</t>
  </si>
  <si>
    <t>Summit Therapeutics Inc.</t>
  </si>
  <si>
    <t>ABCM&lt;XNAS&gt;</t>
  </si>
  <si>
    <t>FHTX&lt;XNAS&gt;</t>
  </si>
  <si>
    <t>GLTO&lt;XNAS&gt;</t>
  </si>
  <si>
    <t>IH&lt;XNYS&gt;</t>
  </si>
  <si>
    <t>LU&lt;XNYS&gt;</t>
  </si>
  <si>
    <t>YGMZ&lt;XNAS&gt;</t>
  </si>
  <si>
    <t>MNSO&lt;XNYS&gt;</t>
  </si>
  <si>
    <t>OPT&lt;XNAS&gt;</t>
  </si>
  <si>
    <t>Abcam Plc</t>
  </si>
  <si>
    <t>Lufax Holding Ltd</t>
  </si>
  <si>
    <t>Miniso Group Holding Ltd</t>
  </si>
  <si>
    <t>ABCM</t>
  </si>
  <si>
    <t>FHTX</t>
  </si>
  <si>
    <t>GLTO</t>
  </si>
  <si>
    <t>IH</t>
  </si>
  <si>
    <t>YGMZ</t>
  </si>
  <si>
    <t>MNSO</t>
  </si>
  <si>
    <t>OPT</t>
  </si>
  <si>
    <t>Health and Personal Care Stores</t>
  </si>
  <si>
    <t>Professional, Scientific, and Technical Services</t>
  </si>
  <si>
    <t>Administrative and Support Services</t>
  </si>
  <si>
    <t>Amusement, Gambling, and Recreation Industries</t>
  </si>
  <si>
    <t>Electrical Equipment, Appliance, and Component Manufacturing</t>
  </si>
  <si>
    <t>Miscellaneous Manufacturing</t>
  </si>
  <si>
    <t>Chemical Manufacturing</t>
  </si>
  <si>
    <t>Miscellaneous Store Retailers</t>
  </si>
  <si>
    <t>Crop Production</t>
  </si>
  <si>
    <t>Transportation Equipment Manufacturing</t>
  </si>
  <si>
    <t>Insurance Carriers and Related Activities</t>
  </si>
  <si>
    <t>Construction of Buildings</t>
  </si>
  <si>
    <t>Rental and Leasing Services</t>
  </si>
  <si>
    <t>Ambulatory Health Care Services</t>
  </si>
  <si>
    <t>Educational Services</t>
  </si>
  <si>
    <t>Mining (except Oil and Gas)</t>
  </si>
  <si>
    <t>Utilities</t>
  </si>
  <si>
    <t>Computer and Electronic Product Manufacturing</t>
  </si>
  <si>
    <t>Primary Metal Manufacturing</t>
  </si>
  <si>
    <t>Beverage and Tobacco Product Manufacturing</t>
  </si>
  <si>
    <t>Telecommunications</t>
  </si>
  <si>
    <t>Food Manufacturing</t>
  </si>
  <si>
    <t>Nonmetallic Mineral Product Manufacturing</t>
  </si>
  <si>
    <t>Water Transportation</t>
  </si>
  <si>
    <t>Machinery Manufacturing</t>
  </si>
  <si>
    <t>Support Activities for Transportation</t>
  </si>
  <si>
    <t>Data Processing, Hosting, and Related Services</t>
  </si>
  <si>
    <t>Air Transportation</t>
  </si>
  <si>
    <t>Animal Production and Aquaculture</t>
  </si>
  <si>
    <t>Credit Intermediation and Related Activities</t>
  </si>
  <si>
    <t>Nonstore Retailers</t>
  </si>
  <si>
    <t>Support Activities for Mining</t>
  </si>
  <si>
    <t>Truck Transportation</t>
  </si>
  <si>
    <t>Publishing Industries (except Internet)</t>
  </si>
  <si>
    <t>Petroleum and Coal Products Manufacturing</t>
  </si>
  <si>
    <t>Securities, Commodity Contracts, and Other Financial Investments and Related Activities</t>
  </si>
  <si>
    <t>Real Estate</t>
  </si>
  <si>
    <t>Apparel Manufacturing</t>
  </si>
  <si>
    <t>Rail Transportation</t>
  </si>
  <si>
    <t>Oil and Gas Extraction</t>
  </si>
  <si>
    <t>Leather and Allied Product Manufacturing</t>
  </si>
  <si>
    <t>Broadcasting (except Internet)</t>
  </si>
  <si>
    <t>Printing and Related Support Activities</t>
  </si>
  <si>
    <t>Funds, Trusts, and Other Financial Vehicles</t>
  </si>
  <si>
    <t>Management of Companies and Enterprises</t>
  </si>
  <si>
    <t>Support Activities for Agriculture and Forestry</t>
  </si>
  <si>
    <t>Food and Beverage Stores</t>
  </si>
  <si>
    <t>Plastics and Rubber Products Manufacturing</t>
  </si>
  <si>
    <t>Pipeline Transportation</t>
  </si>
  <si>
    <t>Merchant Wholesalers, Durable Goods</t>
  </si>
  <si>
    <t>Merchant Wholesalers, Nondurable Goods</t>
  </si>
  <si>
    <t>Waste Management and Remediation Services</t>
  </si>
  <si>
    <t>Accommodation</t>
  </si>
  <si>
    <t>Fabricated Metal Product Manufacturing</t>
  </si>
  <si>
    <t>Food Services and Drinking Places</t>
  </si>
  <si>
    <t>Paper Manufacturing</t>
  </si>
  <si>
    <t>Furniture and Related Product Manufacturing</t>
  </si>
  <si>
    <t>General Merchandise Stores</t>
  </si>
  <si>
    <t>Fishing, Hunting and Trapping</t>
  </si>
  <si>
    <t>Clothing and Clothing Accessories Stores</t>
  </si>
  <si>
    <t>Curevac N.V.</t>
  </si>
  <si>
    <t>Foghorn Therapeutics Inc.</t>
  </si>
  <si>
    <t>Ihuman Inc.</t>
  </si>
  <si>
    <t>Galecto, Inc.</t>
  </si>
  <si>
    <t>YQ&lt;XNAS&gt;</t>
  </si>
  <si>
    <t>ABCL&lt;XNAS&gt;</t>
  </si>
  <si>
    <t>MRM&lt;XNAS&gt;</t>
  </si>
  <si>
    <t>NBTX&lt;XNAS&gt;</t>
  </si>
  <si>
    <t>NGMS&lt;XNAS&gt;</t>
  </si>
  <si>
    <t>OCG&lt;XNAS&gt;</t>
  </si>
  <si>
    <t>OZON&lt;XNAS&gt;</t>
  </si>
  <si>
    <t>VMAR&lt;XNAS&gt;</t>
  </si>
  <si>
    <t>WNW&lt;XNAS&gt;</t>
  </si>
  <si>
    <t>YSG&lt;XNYS&gt;</t>
  </si>
  <si>
    <t>YQ</t>
  </si>
  <si>
    <t>ABCL</t>
  </si>
  <si>
    <t>MRM</t>
  </si>
  <si>
    <t>NBTX</t>
  </si>
  <si>
    <t>NGMS</t>
  </si>
  <si>
    <t>OCG</t>
  </si>
  <si>
    <t>OZON</t>
  </si>
  <si>
    <t>WNW</t>
  </si>
  <si>
    <t>Ozon Holdings Plc</t>
  </si>
  <si>
    <t>GRCL&lt;XNAS&gt;</t>
  </si>
  <si>
    <t>KUKE&lt;XNYS&gt;</t>
  </si>
  <si>
    <t>QLI&lt;XNAS&gt;</t>
  </si>
  <si>
    <t>GRCL</t>
  </si>
  <si>
    <t>KUKE</t>
  </si>
  <si>
    <t>QLI</t>
  </si>
  <si>
    <t>Gracell Biotechnologies Inc.</t>
  </si>
  <si>
    <t>PLTK&lt;XNAS&gt;</t>
  </si>
  <si>
    <t>PLTK</t>
  </si>
  <si>
    <t>EZGO&lt;XNAS&gt;</t>
  </si>
  <si>
    <t>HUDI&lt;XNAS&gt;</t>
  </si>
  <si>
    <t>MYTE&lt;XNYS&gt;</t>
  </si>
  <si>
    <t>PAX&lt;XNAS&gt;</t>
  </si>
  <si>
    <t>RLX&lt;XNYS&gt;</t>
  </si>
  <si>
    <t>TIRX&lt;XNAS&gt;</t>
  </si>
  <si>
    <t>VINP&lt;XNAS&gt;</t>
  </si>
  <si>
    <t>Ezgo Technologies Ltd.</t>
  </si>
  <si>
    <t>Tian Ruixiang Holdings Ltd</t>
  </si>
  <si>
    <t>EZGO</t>
  </si>
  <si>
    <t>HUDI</t>
  </si>
  <si>
    <t>MYTE</t>
  </si>
  <si>
    <t>PAX</t>
  </si>
  <si>
    <t>RLX</t>
  </si>
  <si>
    <t>TIRX</t>
  </si>
  <si>
    <t>Sio Gene Therapies Inc.</t>
  </si>
  <si>
    <t>ADAG&lt;XNAS&gt;</t>
  </si>
  <si>
    <t>ATC&lt;XNYS&gt;</t>
  </si>
  <si>
    <t>BAOS&lt;XNAS&gt;</t>
  </si>
  <si>
    <t>BPTS&lt;XNAS&gt;</t>
  </si>
  <si>
    <t>RAAS&lt;XNAS&gt;</t>
  </si>
  <si>
    <t>CNEY&lt;XNAS&gt;</t>
  </si>
  <si>
    <t>SDH&lt;XNAS&gt;</t>
  </si>
  <si>
    <t>IMCR&lt;XNAS&gt;</t>
  </si>
  <si>
    <t>PHVS&lt;XNAS&gt;</t>
  </si>
  <si>
    <t>ADAG</t>
  </si>
  <si>
    <t>ATC</t>
  </si>
  <si>
    <t>BAOS</t>
  </si>
  <si>
    <t>BPTS</t>
  </si>
  <si>
    <t>RAAS</t>
  </si>
  <si>
    <t>CNEY</t>
  </si>
  <si>
    <t>SDH</t>
  </si>
  <si>
    <t>IMCR</t>
  </si>
  <si>
    <t>PHVS</t>
  </si>
  <si>
    <t>Adagene Inc.</t>
  </si>
  <si>
    <t>Baosheng Media Group Holdings Ltd</t>
  </si>
  <si>
    <t>Biophytis Sa</t>
  </si>
  <si>
    <t>NWG&lt;XNYS&gt;</t>
  </si>
  <si>
    <t>PSHG&lt;XNAS&gt;</t>
  </si>
  <si>
    <t>SOS&lt;XNYS&gt;</t>
  </si>
  <si>
    <t>NWG</t>
  </si>
  <si>
    <t>PSHG</t>
  </si>
  <si>
    <t>SOS</t>
  </si>
  <si>
    <t>Triple-S Management Corporation</t>
  </si>
  <si>
    <t>ZEPP&lt;XNYS&gt;</t>
  </si>
  <si>
    <t>Medirom Healthcare Technologies Inc.</t>
  </si>
  <si>
    <t>Playtika Holding Corp.</t>
  </si>
  <si>
    <t>Popular, Inc.</t>
  </si>
  <si>
    <t>Purple Biotech Ltd.</t>
  </si>
  <si>
    <t>Stellantis N.V.</t>
  </si>
  <si>
    <t>Personal and Laundry Services</t>
  </si>
  <si>
    <t>ASAI&lt;XNYS&gt;</t>
  </si>
  <si>
    <t>17 Education &amp; Technology Group Inc.</t>
  </si>
  <si>
    <t>Assai</t>
  </si>
  <si>
    <t>Eneti Inc.</t>
  </si>
  <si>
    <t>ASAI</t>
  </si>
  <si>
    <t>Neogames S.A.</t>
  </si>
  <si>
    <t>CMMB&lt;XNAS&gt;</t>
  </si>
  <si>
    <t>GROY&lt;XNYS&gt;</t>
  </si>
  <si>
    <t>JWEL&lt;XNAS&gt;</t>
  </si>
  <si>
    <t>MITC&lt;XNAS&gt;</t>
  </si>
  <si>
    <t>SILV&lt;XNYS&gt;</t>
  </si>
  <si>
    <t>Silvercrest Metals Inc</t>
  </si>
  <si>
    <t>CMMB</t>
  </si>
  <si>
    <t>GROY</t>
  </si>
  <si>
    <t>JWEL</t>
  </si>
  <si>
    <t>MITC</t>
  </si>
  <si>
    <t>SILV</t>
  </si>
  <si>
    <t>Immunocore Holdings Plc</t>
  </si>
  <si>
    <t>CNTB&lt;XNAS&gt;</t>
  </si>
  <si>
    <t>SONY&lt;XNYS&gt;</t>
  </si>
  <si>
    <t>TUYA&lt;XNYS&gt;</t>
  </si>
  <si>
    <t>UPC&lt;XNAS&gt;</t>
  </si>
  <si>
    <t>CNTB</t>
  </si>
  <si>
    <t>SONY</t>
  </si>
  <si>
    <t>TUYA</t>
  </si>
  <si>
    <t>Abcellera Biologics Inc.</t>
  </si>
  <si>
    <t>Huadi International Group Co., Ltd.</t>
  </si>
  <si>
    <t>Kingsway Financial Services Inc</t>
  </si>
  <si>
    <t>Rlx Technology Inc.</t>
  </si>
  <si>
    <t>KARO&lt;XNAS&gt;</t>
  </si>
  <si>
    <t>LVTX&lt;XNAS&gt;</t>
  </si>
  <si>
    <t>OLK&lt;XNAS&gt;</t>
  </si>
  <si>
    <t>EM&lt;XNAS&gt;</t>
  </si>
  <si>
    <t>ZH&lt;XNYS&gt;</t>
  </si>
  <si>
    <t>Lava Therapeutics Nv</t>
  </si>
  <si>
    <t>Nanobiotix S.A.</t>
  </si>
  <si>
    <t>Smart Share Global Ltd</t>
  </si>
  <si>
    <t>KARO</t>
  </si>
  <si>
    <t>LVTX</t>
  </si>
  <si>
    <t>OLK</t>
  </si>
  <si>
    <t>EM</t>
  </si>
  <si>
    <t>UTME&lt;XNAS&gt;</t>
  </si>
  <si>
    <t>VECT&lt;XNAS&gt;</t>
  </si>
  <si>
    <t>Antelope Enterprise Holdings Ltd</t>
  </si>
  <si>
    <t>China Petroleum &amp; Chemical Corp</t>
  </si>
  <si>
    <t>Methanex Corp</t>
  </si>
  <si>
    <t>Patria Investments Ltd</t>
  </si>
  <si>
    <t>Pharvaris N.V.</t>
  </si>
  <si>
    <t>Cambium Networks Corp</t>
  </si>
  <si>
    <t>Karooooo Ltd.</t>
  </si>
  <si>
    <t>Solaredge Technologies, Inc.</t>
  </si>
  <si>
    <t>IFBD&lt;XNAS&gt;</t>
  </si>
  <si>
    <t>IFBD</t>
  </si>
  <si>
    <t>Cameco Corp</t>
  </si>
  <si>
    <t>Chemomab Therapeutics Ltd.</t>
  </si>
  <si>
    <t>Jowell Global Ltd.</t>
  </si>
  <si>
    <t>Pangaea Logistics Solutions Ltd.</t>
  </si>
  <si>
    <t>Siriuspoint Ltd.</t>
  </si>
  <si>
    <t>Gold Royalty Corp.</t>
  </si>
  <si>
    <t>Infobird Co., Ltd</t>
  </si>
  <si>
    <t>Olink Holding Ab (Publ)</t>
  </si>
  <si>
    <t>Tuya Inc.</t>
  </si>
  <si>
    <t>EJH&lt;XNAS&gt;</t>
  </si>
  <si>
    <t>FLGC&lt;XNAS&gt;</t>
  </si>
  <si>
    <t>GLBE&lt;XNAS&gt;</t>
  </si>
  <si>
    <t>OG&lt;XNYS&gt;</t>
  </si>
  <si>
    <t>SMWB&lt;XNYS&gt;</t>
  </si>
  <si>
    <t>VACC&lt;XNAS&gt;</t>
  </si>
  <si>
    <t>VALN&lt;XNAS&gt;</t>
  </si>
  <si>
    <t>WDH&lt;XNYS&gt;</t>
  </si>
  <si>
    <t>EJH</t>
  </si>
  <si>
    <t>FLGC</t>
  </si>
  <si>
    <t>GLBE</t>
  </si>
  <si>
    <t>OG</t>
  </si>
  <si>
    <t>SMWB</t>
  </si>
  <si>
    <t>VACC</t>
  </si>
  <si>
    <t>Onion Global Ltd</t>
  </si>
  <si>
    <t>Repair and Maintenance</t>
  </si>
  <si>
    <t>Global-E Online Ltd.</t>
  </si>
  <si>
    <t>CNTA&lt;XNAS&gt;</t>
  </si>
  <si>
    <t>DLO&lt;XNAS&gt;</t>
  </si>
  <si>
    <t>JZXN&lt;XNAS&gt;</t>
  </si>
  <si>
    <t>OTLY&lt;XNAS&gt;</t>
  </si>
  <si>
    <t>Centessa Pharmaceuticals Plc</t>
  </si>
  <si>
    <t>Dlocal Ltd</t>
  </si>
  <si>
    <t>Oatly Group Ab</t>
  </si>
  <si>
    <t>CNTA</t>
  </si>
  <si>
    <t>DLO</t>
  </si>
  <si>
    <t>JZXN</t>
  </si>
  <si>
    <t>OTLY</t>
  </si>
  <si>
    <t>RERE&lt;XNYS&gt;</t>
  </si>
  <si>
    <t>BZ&lt;XNAS&gt;</t>
  </si>
  <si>
    <t>MOLN&lt;XNAS&gt;</t>
  </si>
  <si>
    <t>MNDY&lt;XNAS&gt;</t>
  </si>
  <si>
    <t>TRMR&lt;XNAS&gt;</t>
  </si>
  <si>
    <t>WKME&lt;XNAS&gt;</t>
  </si>
  <si>
    <t>Molecular Partners Ag</t>
  </si>
  <si>
    <t>RERE</t>
  </si>
  <si>
    <t>BZ</t>
  </si>
  <si>
    <t>MOLN</t>
  </si>
  <si>
    <t>MNDY</t>
  </si>
  <si>
    <t>TRMR</t>
  </si>
  <si>
    <t>BON&lt;XNAS&gt;</t>
  </si>
  <si>
    <t>DDL&lt;XNYS&gt;</t>
  </si>
  <si>
    <t>HEPS&lt;XNAS&gt;</t>
  </si>
  <si>
    <t>WAVE&lt;XNAS&gt;</t>
  </si>
  <si>
    <t>YMM&lt;XNYS&gt;</t>
  </si>
  <si>
    <t>GHRS&lt;XNAS&gt;</t>
  </si>
  <si>
    <t>MF&lt;XNAS&gt;</t>
  </si>
  <si>
    <t>D-Market Electronic Services &amp; Trading</t>
  </si>
  <si>
    <t>Gh Research Plc</t>
  </si>
  <si>
    <t>Missfresh Ltd</t>
  </si>
  <si>
    <t>BON</t>
  </si>
  <si>
    <t>DDL</t>
  </si>
  <si>
    <t>HEPS</t>
  </si>
  <si>
    <t>WAVE</t>
  </si>
  <si>
    <t>YMM</t>
  </si>
  <si>
    <t>GHRS</t>
  </si>
  <si>
    <t>MF</t>
  </si>
  <si>
    <t>BWMX&lt;XNAS&gt;</t>
  </si>
  <si>
    <t>BWMX</t>
  </si>
  <si>
    <t>Betterware de México Sab de Ca</t>
  </si>
  <si>
    <t>ACHL&lt;XNAS&gt;</t>
  </si>
  <si>
    <t>NYXH&lt;XNAS&gt;</t>
  </si>
  <si>
    <t>ACHL</t>
  </si>
  <si>
    <t>NYXH</t>
  </si>
  <si>
    <t>Achilles Therapeutics Plc</t>
  </si>
  <si>
    <t>Nyxoah Sa</t>
  </si>
  <si>
    <t>AGRi&lt;XNAS&gt;</t>
  </si>
  <si>
    <t>GAMB&lt;XNAS&gt;</t>
  </si>
  <si>
    <t>IINN&lt;XNAS&gt;</t>
  </si>
  <si>
    <t>RGC&lt;XNAS&gt;</t>
  </si>
  <si>
    <t>RSKD&lt;XNYS&gt;</t>
  </si>
  <si>
    <t>SNTG&lt;XNAS&gt;</t>
  </si>
  <si>
    <t>SOPH&lt;XNAS&gt;</t>
  </si>
  <si>
    <t>STVN&lt;XNYS&gt;</t>
  </si>
  <si>
    <t>VTEX&lt;XNYS&gt;</t>
  </si>
  <si>
    <t>ZENV&lt;XNAS&gt;</t>
  </si>
  <si>
    <t>AGRi</t>
  </si>
  <si>
    <t>GAMB</t>
  </si>
  <si>
    <t>IINN</t>
  </si>
  <si>
    <t>RGC</t>
  </si>
  <si>
    <t>RSKD</t>
  </si>
  <si>
    <t>SNTG</t>
  </si>
  <si>
    <t>SOPH</t>
  </si>
  <si>
    <t>STVN</t>
  </si>
  <si>
    <t>Agriforce Growing Systems Ltd.</t>
  </si>
  <si>
    <t>Totalenergies Se</t>
  </si>
  <si>
    <t>Full Truck Alliance Co. Ltd.</t>
  </si>
  <si>
    <t>Monday.Com Ltd.</t>
  </si>
  <si>
    <t>Nova Ltd.</t>
  </si>
  <si>
    <t>Seagate Technology Holdings Plc</t>
  </si>
  <si>
    <t>Similarweb Ltd.</t>
  </si>
  <si>
    <t>DOLE&lt;XNYS&gt;</t>
  </si>
  <si>
    <t>CPOP&lt;XNAS&gt;</t>
  </si>
  <si>
    <t>Dole Plc</t>
  </si>
  <si>
    <t>Eco Wave Power Global Ab (Publ)</t>
  </si>
  <si>
    <t>Hello Group Inc.</t>
  </si>
  <si>
    <t>Pop Culture Group Co., Ltd</t>
  </si>
  <si>
    <t>Stevanato Group S.P.A.</t>
  </si>
  <si>
    <t>DOLE</t>
  </si>
  <si>
    <t>CPOP</t>
  </si>
  <si>
    <t>Altamira Therapeutics Ltd.</t>
  </si>
  <si>
    <t>Cn Energy Group. Inc.</t>
  </si>
  <si>
    <t>Coca-Cola Europacific Partners Plc</t>
  </si>
  <si>
    <t>Meiwu Technology Co Ltd</t>
  </si>
  <si>
    <t>Newegg Commerce, Inc.</t>
  </si>
  <si>
    <t>Riskified Ltd.</t>
  </si>
  <si>
    <t>Sophia Genetics Sa</t>
  </si>
  <si>
    <t>Flora Growth Corp.</t>
  </si>
  <si>
    <t>ARBK&lt;XNAS&gt;</t>
  </si>
  <si>
    <t>ONON&lt;XNYS&gt;</t>
  </si>
  <si>
    <t>SRAD&lt;XNAS&gt;</t>
  </si>
  <si>
    <t>ARBK</t>
  </si>
  <si>
    <t>ONON</t>
  </si>
  <si>
    <t>SRAD</t>
  </si>
  <si>
    <t>Argo Blockchain Plc</t>
  </si>
  <si>
    <t>Gaotu Techedu Inc.</t>
  </si>
  <si>
    <t>Sportradar Group Ag</t>
  </si>
  <si>
    <t>Renalytix Plc</t>
  </si>
  <si>
    <t>Drdgold Limited</t>
  </si>
  <si>
    <t>EXAI&lt;XNAS&gt;</t>
  </si>
  <si>
    <t>IHS&lt;XNYS&gt;</t>
  </si>
  <si>
    <t>TDCX&lt;XNYS&gt;</t>
  </si>
  <si>
    <t>Assured Guaranty Ltd.</t>
  </si>
  <si>
    <t>Ihs Holding Ltd</t>
  </si>
  <si>
    <t>EXAI</t>
  </si>
  <si>
    <t>IHS</t>
  </si>
  <si>
    <t>TDCX</t>
  </si>
  <si>
    <t>CINT&lt;XNYS&gt;</t>
  </si>
  <si>
    <t>CIAN&lt;XNYS&gt;</t>
  </si>
  <si>
    <t>EVO&lt;XNAS&gt;</t>
  </si>
  <si>
    <t>IOBT&lt;XNAS&gt;</t>
  </si>
  <si>
    <t>IREN&lt;XNAS&gt;</t>
  </si>
  <si>
    <t>LIAN&lt;XNAS&gt;</t>
  </si>
  <si>
    <t>MYNZ&lt;XNAS&gt;</t>
  </si>
  <si>
    <t>MDXH&lt;XNAS&gt;</t>
  </si>
  <si>
    <t>MYNA&lt;XNAS&gt;</t>
  </si>
  <si>
    <t>SEV&lt;XNAS&gt;</t>
  </si>
  <si>
    <t>Atrenew Inc.</t>
  </si>
  <si>
    <t>Ci&amp;T, Inc</t>
  </si>
  <si>
    <t>Cian Plc</t>
  </si>
  <si>
    <t>Doubledown Interactive Co., Ltd.</t>
  </si>
  <si>
    <t>Evotec Se</t>
  </si>
  <si>
    <t>Exscientia Plc</t>
  </si>
  <si>
    <t>Io Biotech, Inc</t>
  </si>
  <si>
    <t>Iris Energy Ltd</t>
  </si>
  <si>
    <t>Lianbio</t>
  </si>
  <si>
    <t>Mainz Biomed B.V</t>
  </si>
  <si>
    <t>Mdxhealth Sa</t>
  </si>
  <si>
    <t>Mobile Telesystems Public Joint Stock Co</t>
  </si>
  <si>
    <t>Mynaric Ag</t>
  </si>
  <si>
    <t>On Holding Ag</t>
  </si>
  <si>
    <t>Senstar Technologies Ltd.</t>
  </si>
  <si>
    <t>Sono Group N.V</t>
  </si>
  <si>
    <t>CINT</t>
  </si>
  <si>
    <t>CIAN</t>
  </si>
  <si>
    <t>EVO</t>
  </si>
  <si>
    <t>IOBT</t>
  </si>
  <si>
    <t>IREN</t>
  </si>
  <si>
    <t>LIAN</t>
  </si>
  <si>
    <t>MYNZ</t>
  </si>
  <si>
    <t>MDXH</t>
  </si>
  <si>
    <t>MYNA</t>
  </si>
  <si>
    <t>SEV</t>
  </si>
  <si>
    <t>Perusahaan Perseroan Persero Pt Telekomunikasi Ind</t>
  </si>
  <si>
    <t>Tdcx Inc.</t>
  </si>
  <si>
    <t>NU&lt;XNYS&gt;</t>
  </si>
  <si>
    <t>NU</t>
  </si>
  <si>
    <t>Signet Jewelers Limited</t>
  </si>
  <si>
    <t>Blackberry Limited</t>
  </si>
  <si>
    <t>Sentage Holdings Inc.</t>
  </si>
  <si>
    <t>Secoo Holding Ltd</t>
  </si>
  <si>
    <t>BNOX&lt;XNAS&gt;</t>
  </si>
  <si>
    <t>GNTA&lt;XNAS&gt;</t>
  </si>
  <si>
    <t>LITM&lt;XNAS&gt;</t>
  </si>
  <si>
    <t>TKLF&lt;XNAS&gt;</t>
  </si>
  <si>
    <t>BNOX</t>
  </si>
  <si>
    <t>GNTA</t>
  </si>
  <si>
    <t>LITM</t>
  </si>
  <si>
    <t>TKLF</t>
  </si>
  <si>
    <t>Snow Lake Resources Ltd.</t>
  </si>
  <si>
    <t>Shell Plc</t>
  </si>
  <si>
    <t>CRDO&lt;XNAS&gt;</t>
  </si>
  <si>
    <t>HTCR&lt;XNAS&gt;</t>
  </si>
  <si>
    <t>TCBP&lt;XNAS&gt;</t>
  </si>
  <si>
    <t>Tc Biopharm (Holdings) Plc</t>
  </si>
  <si>
    <t>CRDO</t>
  </si>
  <si>
    <t>HTCR</t>
  </si>
  <si>
    <t>TCBP</t>
  </si>
  <si>
    <t>Credo Technology Group Holding Ltd</t>
  </si>
  <si>
    <t>Expro Group Holdings N.V.</t>
  </si>
  <si>
    <t>SHEL&lt;XNYS&gt;</t>
  </si>
  <si>
    <t>SHEL</t>
  </si>
  <si>
    <t>Heartcore Enterprises, Inc.</t>
  </si>
  <si>
    <t>Sphere 3d Corp.</t>
  </si>
  <si>
    <t>Tilray Brands, Inc.</t>
  </si>
  <si>
    <t>CSAN&lt;XNYS&gt;</t>
  </si>
  <si>
    <t>WTW&lt;XNAS&gt;</t>
  </si>
  <si>
    <t>Amtd Idea Group</t>
  </si>
  <si>
    <t>Cosan</t>
  </si>
  <si>
    <t>CSAN</t>
  </si>
  <si>
    <t>Bluecity Holdings Limited</t>
  </si>
  <si>
    <t>Helen Of Troy Limited</t>
  </si>
  <si>
    <t>Optibase Ltd.</t>
  </si>
  <si>
    <t>Posco Holdings Inc.</t>
  </si>
  <si>
    <t>Genenta Science S.P.A.</t>
  </si>
  <si>
    <t>Chunghwa Telecom Co Ltd</t>
  </si>
  <si>
    <t>Atotech Ltd</t>
  </si>
  <si>
    <t>Green Giant Inc.</t>
  </si>
  <si>
    <t>Gsk Plc</t>
  </si>
  <si>
    <t>Rada Electronic Industries Ltd</t>
  </si>
  <si>
    <t>Radcom Ltd</t>
  </si>
  <si>
    <t>Taiwan Semiconductor Manufacturing Co Ltd</t>
  </si>
  <si>
    <t>AKAN&lt;XNAS&gt;</t>
  </si>
  <si>
    <t>GNS&lt;XNYS&gt;</t>
  </si>
  <si>
    <t>JCSE&lt;XNAS&gt;</t>
  </si>
  <si>
    <t>OST&lt;XNAS&gt;</t>
  </si>
  <si>
    <t>Akanda Corp.</t>
  </si>
  <si>
    <t>Qiwi</t>
  </si>
  <si>
    <t>Tiziana Life Sciences Ltd</t>
  </si>
  <si>
    <t>AKAN</t>
  </si>
  <si>
    <t>GNS</t>
  </si>
  <si>
    <t>JCSE</t>
  </si>
  <si>
    <t>OST</t>
  </si>
  <si>
    <t>Naas Technology Inc.</t>
  </si>
  <si>
    <t>FRGT&lt;XNAS&gt;</t>
  </si>
  <si>
    <t>INTR&lt;XNAS&gt;</t>
  </si>
  <si>
    <t>NAAS&lt;XNAS&gt;</t>
  </si>
  <si>
    <t>FRGT</t>
  </si>
  <si>
    <t>INTR</t>
  </si>
  <si>
    <t>NAAS</t>
  </si>
  <si>
    <t>Anglogold Ashanti Ltd</t>
  </si>
  <si>
    <t>Ever-Glory International Group Inc.</t>
  </si>
  <si>
    <t>Inter &amp; Co, Inc.</t>
  </si>
  <si>
    <t>Sndl Inc.</t>
  </si>
  <si>
    <t>HKD&lt;XNYS&gt;</t>
  </si>
  <si>
    <t>AUST&lt;XNYS&gt;</t>
  </si>
  <si>
    <t>BLCO&lt;XNYS&gt;</t>
  </si>
  <si>
    <t>BLTE&lt;XNAS&gt;</t>
  </si>
  <si>
    <t>BNRG&lt;XNAS&gt;</t>
  </si>
  <si>
    <t>GSUN&lt;XNAS&gt;</t>
  </si>
  <si>
    <t>ILAG&lt;XNAS&gt;</t>
  </si>
  <si>
    <t>IE&lt;XNYS&gt;</t>
  </si>
  <si>
    <t>NA&lt;XNAS&gt;</t>
  </si>
  <si>
    <t>OKYO&lt;XNAS&gt;</t>
  </si>
  <si>
    <t>PEV&lt;XNAS&gt;</t>
  </si>
  <si>
    <t>TOP&lt;XNAS&gt;</t>
  </si>
  <si>
    <t>VRAX&lt;XNAS&gt;</t>
  </si>
  <si>
    <t>VEDU&lt;XNAS&gt;</t>
  </si>
  <si>
    <t>Amtd Digital Inc.</t>
  </si>
  <si>
    <t>Austin Gold Corp.</t>
  </si>
  <si>
    <t>Banco Santander México S.A.</t>
  </si>
  <si>
    <t>Bausch &amp; Lomb Corp</t>
  </si>
  <si>
    <t>Belite Bio, Inc</t>
  </si>
  <si>
    <t>Bit Origin Ltd</t>
  </si>
  <si>
    <t>Brenmiller Energy Ltd.</t>
  </si>
  <si>
    <t>Ivanhoe Electric Inc.</t>
  </si>
  <si>
    <t>Nano Labs Ltd</t>
  </si>
  <si>
    <t>Ostin Technology Group Co., Ltd.</t>
  </si>
  <si>
    <t>Phoenix Motor Inc.</t>
  </si>
  <si>
    <t>Steakholder Foods Ltd.</t>
  </si>
  <si>
    <t>HKD</t>
  </si>
  <si>
    <t>AUST</t>
  </si>
  <si>
    <t>BLCO</t>
  </si>
  <si>
    <t>BLTE</t>
  </si>
  <si>
    <t>BNRG</t>
  </si>
  <si>
    <t>GSUN</t>
  </si>
  <si>
    <t>ILAG</t>
  </si>
  <si>
    <t>NA</t>
  </si>
  <si>
    <t>OKYO</t>
  </si>
  <si>
    <t>PEV</t>
  </si>
  <si>
    <t>TOP</t>
  </si>
  <si>
    <t>GCT&lt;XNAS&gt;</t>
  </si>
  <si>
    <t>JZ&lt;XNAS&gt;</t>
  </si>
  <si>
    <t>LVWR&lt;XNYS&gt;</t>
  </si>
  <si>
    <t>MEGL&lt;XNAS&gt;</t>
  </si>
  <si>
    <t>MOB&lt;XNAS&gt;</t>
  </si>
  <si>
    <t>STBX&lt;XNAS&gt;</t>
  </si>
  <si>
    <t>MY</t>
  </si>
  <si>
    <t>Gigacloud Technology Inc</t>
  </si>
  <si>
    <t>Livewire Group Inc</t>
  </si>
  <si>
    <t>Starbox Group Holdings Ltd.</t>
  </si>
  <si>
    <t>GCT</t>
  </si>
  <si>
    <t>JZ</t>
  </si>
  <si>
    <t>LVWR</t>
  </si>
  <si>
    <t>MEGL</t>
  </si>
  <si>
    <t>MOB</t>
  </si>
  <si>
    <t>STBX</t>
  </si>
  <si>
    <t>GET&lt;XNAS&gt;</t>
  </si>
  <si>
    <t>STLA&lt;XNYS&gt;</t>
  </si>
  <si>
    <t>Getnet BR</t>
  </si>
  <si>
    <t>Sharplink Gaming Ltd.</t>
  </si>
  <si>
    <t>GET</t>
  </si>
  <si>
    <t>STLA</t>
  </si>
  <si>
    <t>JFU&lt;XNAS&gt;</t>
  </si>
  <si>
    <t>JFU</t>
  </si>
  <si>
    <t>9f Inc.</t>
  </si>
  <si>
    <t>AXS&lt;XNYS&gt;</t>
  </si>
  <si>
    <t>MBLY&lt;XNAS&gt;</t>
  </si>
  <si>
    <t>China Natural Resources Inc</t>
  </si>
  <si>
    <t>Intelligent Living Application Group Inc.</t>
  </si>
  <si>
    <t>AXS</t>
  </si>
  <si>
    <t>MBLY</t>
  </si>
  <si>
    <t>ATAT&lt;XNAS&gt;</t>
  </si>
  <si>
    <t>ATAT</t>
  </si>
  <si>
    <t>Atour Lifestyle Holdings Ltd</t>
  </si>
  <si>
    <t>Mobileye Global Inc.</t>
  </si>
  <si>
    <t>Sunrise New Energy Co., Ltd.</t>
  </si>
  <si>
    <t>Akso Health Group</t>
  </si>
  <si>
    <t>Edesa Biotech, Inc.</t>
  </si>
  <si>
    <t>Emeren Group Ltd</t>
  </si>
  <si>
    <t>Frontline Plc</t>
  </si>
  <si>
    <t>BMR&lt;XNAS&gt;</t>
  </si>
  <si>
    <t>BREA&lt;XNAS&gt;</t>
  </si>
  <si>
    <t>ENLT&lt;XNAS&gt;</t>
  </si>
  <si>
    <t>RAYA&lt;XNAS&gt;</t>
  </si>
  <si>
    <t>HSAI&lt;XNAS&gt;</t>
  </si>
  <si>
    <t>LICN&lt;XNAS&gt;</t>
  </si>
  <si>
    <t>LSDI&lt;XNAS&gt;</t>
  </si>
  <si>
    <t>QSG&lt;XNAS&gt;</t>
  </si>
  <si>
    <t>AIXI&lt;XNAS&gt;</t>
  </si>
  <si>
    <t>BMR</t>
  </si>
  <si>
    <t>BREA</t>
  </si>
  <si>
    <t>ENLT</t>
  </si>
  <si>
    <t>RAYA</t>
  </si>
  <si>
    <t>HSAI</t>
  </si>
  <si>
    <t>LICN</t>
  </si>
  <si>
    <t>LSDI</t>
  </si>
  <si>
    <t>QSG</t>
  </si>
  <si>
    <t>Textile Product Mills</t>
  </si>
  <si>
    <t>Brookfield Corp /On/</t>
  </si>
  <si>
    <t>Enlight Renewable Energy Ltd.</t>
  </si>
  <si>
    <t>Gold Fields Ltd</t>
  </si>
  <si>
    <t>Hesai Group</t>
  </si>
  <si>
    <t>Pdd Holdings Inc.</t>
  </si>
  <si>
    <t>LVRO&lt;XNAS&gt;</t>
  </si>
  <si>
    <t>LVRO</t>
  </si>
  <si>
    <t>Alarum Technologies Ltd.</t>
  </si>
  <si>
    <t>Chipmos Technologies Inc</t>
  </si>
  <si>
    <t>Lavoro Ltd</t>
  </si>
  <si>
    <t>Banco Itau Chile</t>
  </si>
  <si>
    <t>Beamr Imaging Ltd.</t>
  </si>
  <si>
    <t>Biodexa Pharmaceuticals Plc</t>
  </si>
  <si>
    <t>Brera Holdings Plc</t>
  </si>
  <si>
    <t>Canadian Pacific Kansas City Ltd</t>
  </si>
  <si>
    <t>Herbalife Ltd.</t>
  </si>
  <si>
    <t>Natuzzi S P A</t>
  </si>
  <si>
    <t>Qifu Technology, Inc.</t>
  </si>
  <si>
    <t>Silicon Motion Technology Corp</t>
  </si>
  <si>
    <t>Dingdong (Cayman) Ltd</t>
  </si>
  <si>
    <t>Erayak Power Solution Group Inc.</t>
  </si>
  <si>
    <t>Fresh2 Group Ltd</t>
  </si>
  <si>
    <t>Phoenix New Media Ltd</t>
  </si>
  <si>
    <t>Sea Ltd</t>
  </si>
  <si>
    <t>Sfl Corp Ltd.</t>
  </si>
  <si>
    <t>XPRO&lt;XNYS&gt;</t>
  </si>
  <si>
    <t>Chindata Group Holdings Ltd</t>
  </si>
  <si>
    <t>Kingsoft Cloud Holdings Ltd</t>
  </si>
  <si>
    <t>Nano-X Imaging Ltd.</t>
  </si>
  <si>
    <t>XPRO</t>
  </si>
  <si>
    <t>Tuniu Corp</t>
  </si>
  <si>
    <t>Dr Reddys Laboratories Ltd</t>
  </si>
  <si>
    <t>Infosys Ltd</t>
  </si>
  <si>
    <t>Paranovus Entertainment Technology Ltd.</t>
  </si>
  <si>
    <t>Takeda Pharmaceutical Co Ltd</t>
  </si>
  <si>
    <t>ARBB&lt;XNAS&gt;</t>
  </si>
  <si>
    <t>BANL&lt;XNAS&gt;</t>
  </si>
  <si>
    <t>GDTC&lt;XNAS&gt;</t>
  </si>
  <si>
    <t>EG&lt;XNYS&gt;</t>
  </si>
  <si>
    <t>FIHL&lt;XNYS&gt;</t>
  </si>
  <si>
    <t>GDHG&lt;XNAS&gt;</t>
  </si>
  <si>
    <t>HLP&lt;XNAS&gt;</t>
  </si>
  <si>
    <t>IZM&lt;XNAS&gt;</t>
  </si>
  <si>
    <t>ICG&lt;XNAS&gt;</t>
  </si>
  <si>
    <t>JYD&lt;XNAS&gt;</t>
  </si>
  <si>
    <t>ZJYL&lt;XNAS&gt;</t>
  </si>
  <si>
    <t>MGIH&lt;XNAS&gt;</t>
  </si>
  <si>
    <t>MWG&lt;XNYS&gt;</t>
  </si>
  <si>
    <t>OMH&lt;XNAS&gt;</t>
  </si>
  <si>
    <t>TCJH&lt;XNAS&gt;</t>
  </si>
  <si>
    <t>UCAR&lt;XNAS&gt;</t>
  </si>
  <si>
    <t>VCIG&lt;XNAS&gt;</t>
  </si>
  <si>
    <t>VTMX&lt;XNYS&gt;</t>
  </si>
  <si>
    <t>WLGS&lt;XNAS&gt;</t>
  </si>
  <si>
    <t>YGF&lt;XNAS&gt;</t>
  </si>
  <si>
    <t>ARBB</t>
  </si>
  <si>
    <t>BANL</t>
  </si>
  <si>
    <t>GDTC</t>
  </si>
  <si>
    <t>EG</t>
  </si>
  <si>
    <t>FIHL</t>
  </si>
  <si>
    <t>GDHG</t>
  </si>
  <si>
    <t>HLP</t>
  </si>
  <si>
    <t>IZM</t>
  </si>
  <si>
    <t>ICG</t>
  </si>
  <si>
    <t>JYD</t>
  </si>
  <si>
    <t>ZJYL</t>
  </si>
  <si>
    <t>MGIH</t>
  </si>
  <si>
    <t>MWG</t>
  </si>
  <si>
    <t>OMH</t>
  </si>
  <si>
    <t>TCJH</t>
  </si>
  <si>
    <t>UCAR</t>
  </si>
  <si>
    <t>Motor Vehicle and Parts Dealers</t>
  </si>
  <si>
    <t>Alibaba Group Holding Ltd</t>
  </si>
  <si>
    <t>Arb Iot Group Ltd</t>
  </si>
  <si>
    <t>Everest Group, Ltd.</t>
  </si>
  <si>
    <t>Fidelis Insurance Holdings Ltd</t>
  </si>
  <si>
    <t>Golden Heaven Group Holdings Ltd.</t>
  </si>
  <si>
    <t>Honda Motor Co Ltd</t>
  </si>
  <si>
    <t>Hongli Group Inc.</t>
  </si>
  <si>
    <t>Iczoom Group Inc.</t>
  </si>
  <si>
    <t>Jin Medical International Ltd.</t>
  </si>
  <si>
    <t>Kulicke And Soffa Industries, Inc.</t>
  </si>
  <si>
    <t>Mix Telematics Ltd</t>
  </si>
  <si>
    <t>Moatable, Inc.</t>
  </si>
  <si>
    <t>Nomura Holdings Inc</t>
  </si>
  <si>
    <t>Orion S.A.</t>
  </si>
  <si>
    <t>Orix Corp</t>
  </si>
  <si>
    <t>Oxbridge Re Holdings Limited</t>
  </si>
  <si>
    <t>Rb Global, Inc</t>
  </si>
  <si>
    <t>Sony Group Corp</t>
  </si>
  <si>
    <t>Top Kingwin Ltd</t>
  </si>
  <si>
    <t>ARM&lt;XNAS&gt;</t>
  </si>
  <si>
    <t>EXTO&lt;XNYS&gt;</t>
  </si>
  <si>
    <t>SGML&lt;XNAS&gt;</t>
  </si>
  <si>
    <t>ARM</t>
  </si>
  <si>
    <t>EXTO</t>
  </si>
  <si>
    <t>SGML</t>
  </si>
  <si>
    <t>Arm Holdings Plc</t>
  </si>
  <si>
    <t>Exito</t>
  </si>
  <si>
    <t>Phaxiam Therapeutics S.A.</t>
  </si>
  <si>
    <t>BIRK&lt;XNYS&gt;</t>
  </si>
  <si>
    <t>BIRK</t>
  </si>
  <si>
    <t>Azure Power Global Limited</t>
  </si>
  <si>
    <t>Birkenstock Holding Plc</t>
  </si>
  <si>
    <t>Bit Brother Limited</t>
  </si>
  <si>
    <t>Lucy Scientific Discovery Inc.</t>
  </si>
  <si>
    <t>ATIF Holdings Limited</t>
  </si>
  <si>
    <t>Barinthus Biotherapeutics Plc</t>
  </si>
  <si>
    <t>Freight Technologies, Inc.</t>
  </si>
  <si>
    <t>Hollysys Automation Technologies, Ltd.</t>
  </si>
  <si>
    <t>Notable Labs, Ltd.</t>
  </si>
  <si>
    <t>Regencell Bioscience Holdings Limited</t>
  </si>
  <si>
    <t>Scinai Immunotherapeutics Ltd.</t>
  </si>
  <si>
    <t>Sigma Lithium Corp</t>
  </si>
  <si>
    <t>Kuke Music Holding Ltd</t>
  </si>
  <si>
    <t>Mogu Inc.</t>
  </si>
  <si>
    <t>Nisun Intl. Enterprise Devel. Group Co., Ltd</t>
  </si>
  <si>
    <t>ABVX&lt;XNAS&gt;</t>
  </si>
  <si>
    <t>ATPC&lt;XNAS&gt;</t>
  </si>
  <si>
    <t>ATGL&lt;XNAS&gt;</t>
  </si>
  <si>
    <t>BN&lt;XNYS&gt;</t>
  </si>
  <si>
    <t>CCTG&lt;XNAS&gt;</t>
  </si>
  <si>
    <t>ELPC&lt;XNYS&gt;</t>
  </si>
  <si>
    <t>DTCK&lt;XNAS&gt;</t>
  </si>
  <si>
    <t>DDC&lt;XNYS&gt;</t>
  </si>
  <si>
    <t>ELWS&lt;XNAS&gt;</t>
  </si>
  <si>
    <t>FEBO&lt;XNAS&gt;</t>
  </si>
  <si>
    <t>FTEL&lt;XNAS&gt;</t>
  </si>
  <si>
    <t>GSIW&lt;XNAS&gt;</t>
  </si>
  <si>
    <t>GMM&lt;XNAS&gt;</t>
  </si>
  <si>
    <t>GVH&lt;XNAS&gt;</t>
  </si>
  <si>
    <t>HG&lt;XNYS&gt;</t>
  </si>
  <si>
    <t>HAO&lt;XNAS&gt;</t>
  </si>
  <si>
    <t>JL&lt;XNAS&gt;</t>
  </si>
  <si>
    <t>LRE&lt;XNAS&gt;</t>
  </si>
  <si>
    <t>LGCB&lt;XNAS&gt;</t>
  </si>
  <si>
    <t>NWGL&lt;XNAS&gt;</t>
  </si>
  <si>
    <t>ODD&lt;XNAS&gt;</t>
  </si>
  <si>
    <t>PRZO&lt;XNAS&gt;</t>
  </si>
  <si>
    <t>PAPL&lt;XNYS&gt;</t>
  </si>
  <si>
    <t>PXDT&lt;XNAS&gt;</t>
  </si>
  <si>
    <t>YIBO&lt;XNAS&gt;</t>
  </si>
  <si>
    <t>PWM&lt;XNAS&gt;</t>
  </si>
  <si>
    <t>PMEC&lt;XNAS&gt;</t>
  </si>
  <si>
    <t>ROMA&lt;XNAS&gt;</t>
  </si>
  <si>
    <t>SYNX&lt;XNYS&gt;</t>
  </si>
  <si>
    <t>SPPL&lt;XNAS&gt;</t>
  </si>
  <si>
    <t>SWIN&lt;XNAS&gt;</t>
  </si>
  <si>
    <t>SOGP&lt;XNAS&gt;</t>
  </si>
  <si>
    <t>SUGP&lt;XNAS&gt;</t>
  </si>
  <si>
    <t>TURB&lt;XNAS&gt;</t>
  </si>
  <si>
    <t>VSME&lt;XNAS&gt;</t>
  </si>
  <si>
    <t>WRNT&lt;XNAS&gt;</t>
  </si>
  <si>
    <t>WBUY&lt;XNAS&gt;</t>
  </si>
  <si>
    <t>ZKH&lt;XNYS&gt;</t>
  </si>
  <si>
    <t>ABVX</t>
  </si>
  <si>
    <t>ATPC</t>
  </si>
  <si>
    <t>ATGL</t>
  </si>
  <si>
    <t>BN</t>
  </si>
  <si>
    <t>CCTG</t>
  </si>
  <si>
    <t>ELPC</t>
  </si>
  <si>
    <t>DTCK</t>
  </si>
  <si>
    <t>DDC</t>
  </si>
  <si>
    <t>ELWS</t>
  </si>
  <si>
    <t>FEBO</t>
  </si>
  <si>
    <t>FTEL</t>
  </si>
  <si>
    <t>GSIW</t>
  </si>
  <si>
    <t>GMM</t>
  </si>
  <si>
    <t>GVH</t>
  </si>
  <si>
    <t>HG</t>
  </si>
  <si>
    <t>HAO</t>
  </si>
  <si>
    <t>JL</t>
  </si>
  <si>
    <t>LRE</t>
  </si>
  <si>
    <t>LGCB</t>
  </si>
  <si>
    <t>NWGL</t>
  </si>
  <si>
    <t>ODD</t>
  </si>
  <si>
    <t>PRZO</t>
  </si>
  <si>
    <t>PAPL</t>
  </si>
  <si>
    <t>PXDT</t>
  </si>
  <si>
    <t>YIBO</t>
  </si>
  <si>
    <t>PWM</t>
  </si>
  <si>
    <t>PMEC</t>
  </si>
  <si>
    <t>ROMA</t>
  </si>
  <si>
    <t>SYNX</t>
  </si>
  <si>
    <t>SPPL</t>
  </si>
  <si>
    <t>SWIN</t>
  </si>
  <si>
    <t>SOGP</t>
  </si>
  <si>
    <t>SUGP</t>
  </si>
  <si>
    <t>TURB</t>
  </si>
  <si>
    <t>Agape Atp Corporation</t>
  </si>
  <si>
    <t>Alpha Technology Group Ltd</t>
  </si>
  <si>
    <t>Amdocs Ltd</t>
  </si>
  <si>
    <t>Ccsc Technology International Holdings Ltd</t>
  </si>
  <si>
    <t>Davis Commodities Ltd</t>
  </si>
  <si>
    <t>Earlyworks Co., Ltd.</t>
  </si>
  <si>
    <t>Golden Sun Health Technology Group Ltd</t>
  </si>
  <si>
    <t>Hamilton Insurance Group, Ltd.</t>
  </si>
  <si>
    <t>Haoxi Health Technology Ltd</t>
  </si>
  <si>
    <t>J-Long Group Ltd</t>
  </si>
  <si>
    <t>Lead Real Estate Co., Ltd</t>
  </si>
  <si>
    <t>Linkage Global Inc</t>
  </si>
  <si>
    <t>Nature Wood Group Ltd</t>
  </si>
  <si>
    <t>Oddity Tech Ltd</t>
  </si>
  <si>
    <t>Parazero Technologies Ltd.</t>
  </si>
  <si>
    <t>Pineapple Financial Inc.</t>
  </si>
  <si>
    <t>Pixie Dust Technologies, Inc.</t>
  </si>
  <si>
    <t>Planet Image International Ltd</t>
  </si>
  <si>
    <t>Prestige Wealth Inc.</t>
  </si>
  <si>
    <t>Roma Green Finance Ltd</t>
  </si>
  <si>
    <t>Su Group Holdings Ltd</t>
  </si>
  <si>
    <t>Turbo Energy, S.A.</t>
  </si>
  <si>
    <t>TBBB&lt;XNYS&gt;</t>
  </si>
  <si>
    <t>TBBB</t>
  </si>
  <si>
    <t>Athene Holding Ltd.</t>
  </si>
  <si>
    <t>Axis Capital Holdings Limited</t>
  </si>
  <si>
    <t>Bbb Foods Inc</t>
  </si>
  <si>
    <t>Canopy Growth Corp</t>
  </si>
  <si>
    <t>Crh Public Limited Company</t>
  </si>
  <si>
    <t>Fresenius Medical Care Ag</t>
  </si>
  <si>
    <t>Immuron Ltd</t>
  </si>
  <si>
    <t>Lazard, Inc.</t>
  </si>
  <si>
    <t>Liberty Global Ltd.</t>
  </si>
  <si>
    <t>Nabors Industries Ltd</t>
  </si>
  <si>
    <t>Nexxen International Ltd.</t>
  </si>
  <si>
    <t>Senmiao Technology Limited</t>
  </si>
  <si>
    <t>Argo Group International Holdings, Inc.</t>
  </si>
  <si>
    <t>Mynd.Ai, Inc.</t>
  </si>
  <si>
    <t>Solowin Holdings, Ltd.</t>
  </si>
  <si>
    <t>Aegon Ltd.</t>
  </si>
  <si>
    <t>Camtek Ltd</t>
  </si>
  <si>
    <t>Ceragon Networks Ltd</t>
  </si>
  <si>
    <t>Check Point Software Technologies Ltd</t>
  </si>
  <si>
    <t>First Bancorp</t>
  </si>
  <si>
    <t>Gambling.Com Group Ltd</t>
  </si>
  <si>
    <t>Intchains Group Ltd</t>
  </si>
  <si>
    <t>Melco Resorts &amp; Entertainment Ltd</t>
  </si>
  <si>
    <t>Origin Agritech Ltd</t>
  </si>
  <si>
    <t>Quoin Pharmaceuticals Ltd.</t>
  </si>
  <si>
    <t>Radware Ltd</t>
  </si>
  <si>
    <t>Renaissancere Holdings Ltd</t>
  </si>
  <si>
    <t>Sapiens International Corp N V</t>
  </si>
  <si>
    <t>Silynxcom Ltd.</t>
  </si>
  <si>
    <t>Studio City International Holdings Ltd</t>
  </si>
  <si>
    <t>Tctm Kids It Education Inc.</t>
  </si>
  <si>
    <t>Allot Ltd.</t>
  </si>
  <si>
    <t>Borr Drilling Ltd</t>
  </si>
  <si>
    <t>Burning Rock Biotech Ltd</t>
  </si>
  <si>
    <t>Danaos Corp</t>
  </si>
  <si>
    <t>Douyu International Holdings Ltd</t>
  </si>
  <si>
    <t>Ehang Holdings Ltd</t>
  </si>
  <si>
    <t>Elbit Systems Ltd</t>
  </si>
  <si>
    <t>Eltek Ltd</t>
  </si>
  <si>
    <t>Formula Systems (1985) Ltd</t>
  </si>
  <si>
    <t>G Willi Food International Ltd</t>
  </si>
  <si>
    <t>Gds Holdings Ltd</t>
  </si>
  <si>
    <t>Golden Ocean Group Ltd</t>
  </si>
  <si>
    <t>H World Group Ltd</t>
  </si>
  <si>
    <t>Highest Performances Holdings Inc.</t>
  </si>
  <si>
    <t>Ituran Location &amp; Control Ltd.</t>
  </si>
  <si>
    <t>Joyy Inc.</t>
  </si>
  <si>
    <t>Kanzhun Ltd</t>
  </si>
  <si>
    <t>Kenon Holdings Ltd.</t>
  </si>
  <si>
    <t>Kt Corp</t>
  </si>
  <si>
    <t>Simpple Ltd.</t>
  </si>
  <si>
    <t>Trip.Com Group Ltd</t>
  </si>
  <si>
    <t>AUNA&lt;XNYS&gt;</t>
  </si>
  <si>
    <t>EHGO&lt;XNAS&gt;</t>
  </si>
  <si>
    <t>FLUT&lt;XNYS&gt;</t>
  </si>
  <si>
    <t>GAUZ&lt;XNAS&gt;</t>
  </si>
  <si>
    <t>ICON&lt;XNAS&gt;</t>
  </si>
  <si>
    <t>JDZG&lt;XNAS&gt;</t>
  </si>
  <si>
    <t>QMMM&lt;XNAS&gt;</t>
  </si>
  <si>
    <t>RAY&lt;XNAS&gt;</t>
  </si>
  <si>
    <t>RECT&lt;XNAS&gt;</t>
  </si>
  <si>
    <t>SW&lt;XNYS&gt;</t>
  </si>
  <si>
    <t>HDL&lt;XNAS&gt;</t>
  </si>
  <si>
    <t>TBN&lt;XNYS&gt;</t>
  </si>
  <si>
    <t>ZK&lt;XNYS&gt;</t>
  </si>
  <si>
    <t>AUNA</t>
  </si>
  <si>
    <t>EHGO</t>
  </si>
  <si>
    <t>FLUT</t>
  </si>
  <si>
    <t>GAUZ</t>
  </si>
  <si>
    <t>ICON</t>
  </si>
  <si>
    <t>JDZG</t>
  </si>
  <si>
    <t>QMMM</t>
  </si>
  <si>
    <t>RAY</t>
  </si>
  <si>
    <t>RECT</t>
  </si>
  <si>
    <t>SW</t>
  </si>
  <si>
    <t>HDL</t>
  </si>
  <si>
    <t>TBN</t>
  </si>
  <si>
    <t>Abivax S.A.</t>
  </si>
  <si>
    <t>Auna S.A.</t>
  </si>
  <si>
    <t>Aurora Mobile Ltd</t>
  </si>
  <si>
    <t>Brookfield Asset Management Ltd.</t>
  </si>
  <si>
    <t>Central Puerto S.A.</t>
  </si>
  <si>
    <t>China Liberal Education Holdings Ltd</t>
  </si>
  <si>
    <t>Cloopen Group Holding Limited</t>
  </si>
  <si>
    <t>Cmb.Tech Nv</t>
  </si>
  <si>
    <t>Cosciens Biopharma Inc.</t>
  </si>
  <si>
    <t>Cresud S.A.C.I.F Y A.</t>
  </si>
  <si>
    <t>Empresa Distrib. Y Comerc. Norte S.A. (Edenor)</t>
  </si>
  <si>
    <t>Eshallgo Inc</t>
  </si>
  <si>
    <t>Flutter Entertainment Plc</t>
  </si>
  <si>
    <t>Fortuna Mining Corp.</t>
  </si>
  <si>
    <t>Garden Stage Limited</t>
  </si>
  <si>
    <t>Gauzy Ltd.</t>
  </si>
  <si>
    <t>Genetic Technologies Limited</t>
  </si>
  <si>
    <t>Grupo Financiero Galicia S.A.</t>
  </si>
  <si>
    <t>Icon Energy Corp</t>
  </si>
  <si>
    <t>Imax Corporation</t>
  </si>
  <si>
    <t>Jiade Ltd</t>
  </si>
  <si>
    <t>Jiuzi Holdings, Inc.</t>
  </si>
  <si>
    <t>Kiniksa Pharmaceuticals International, Plc</t>
  </si>
  <si>
    <t>Korea Electric Power Corp</t>
  </si>
  <si>
    <t>Loma Negra C.I.A.S.A.</t>
  </si>
  <si>
    <t>Meta Data Ltd</t>
  </si>
  <si>
    <t>Nebius Group N.V.</t>
  </si>
  <si>
    <t>Ohmyhome Ltd</t>
  </si>
  <si>
    <t>Opthea Ltd</t>
  </si>
  <si>
    <t>Primech Holdings Ltd.</t>
  </si>
  <si>
    <t>Qmmm Holdings Ltd</t>
  </si>
  <si>
    <t>Raytech Holding Ltd</t>
  </si>
  <si>
    <t>Rectitude Holdings Ltd</t>
  </si>
  <si>
    <t>Sequans Communications</t>
  </si>
  <si>
    <t>Sk Telecom Co Ltd</t>
  </si>
  <si>
    <t>Smurfit Westrock Plc</t>
  </si>
  <si>
    <t>Sound Group Inc.</t>
  </si>
  <si>
    <t>Super Hi International Holding Ltd</t>
  </si>
  <si>
    <t>Supercom Ltd</t>
  </si>
  <si>
    <t>Tamboran Resources Corp</t>
  </si>
  <si>
    <t>Teekay Corp Ltd</t>
  </si>
  <si>
    <t>Telefonica S A</t>
  </si>
  <si>
    <t>Transportadora de Gas del Sur S.A.</t>
  </si>
  <si>
    <t>ADUR&lt;XNAS&gt;</t>
  </si>
  <si>
    <t>ACOG&lt;XNAS&gt;</t>
  </si>
  <si>
    <t>AZI&lt;XNAS&gt;</t>
  </si>
  <si>
    <t>FLX&lt;XNAS&gt;</t>
  </si>
  <si>
    <t>BLMZ&lt;XNAS&gt;</t>
  </si>
  <si>
    <t>CLIK&lt;XNAS&gt;</t>
  </si>
  <si>
    <t>CGTL&lt;XNAS&gt;</t>
  </si>
  <si>
    <t>DMN&lt;XNAS&gt;</t>
  </si>
  <si>
    <t>FGL&lt;XNAS&gt;</t>
  </si>
  <si>
    <t>GLXG&lt;XNAS&gt;</t>
  </si>
  <si>
    <t>GELS&lt;XNAS&gt;</t>
  </si>
  <si>
    <t>GLE&lt;XNAS&gt;</t>
  </si>
  <si>
    <t>HTLM&lt;XNAS&gt;</t>
  </si>
  <si>
    <t>HUHU&lt;XNAS&gt;</t>
  </si>
  <si>
    <t>IBG&lt;XNAS&gt;</t>
  </si>
  <si>
    <t>JBDI&lt;XNAS&gt;</t>
  </si>
  <si>
    <t>NAMI&lt;XNAS&gt;</t>
  </si>
  <si>
    <t>LSE&lt;XNAS&gt;</t>
  </si>
  <si>
    <t>LBGJ&lt;XNAS&gt;</t>
  </si>
  <si>
    <t>LNKS&lt;XNAS&gt;</t>
  </si>
  <si>
    <t>MSW&lt;XNAS&gt;</t>
  </si>
  <si>
    <t>NTCL&lt;XNAS&gt;</t>
  </si>
  <si>
    <t>NCEW&lt;XNAS&gt;</t>
  </si>
  <si>
    <t>NIPG&lt;XNAS&gt;</t>
  </si>
  <si>
    <t>NVA&lt;XNAS&gt;</t>
  </si>
  <si>
    <t>ORKT&lt;XNAS&gt;</t>
  </si>
  <si>
    <t>ORIS&lt;XNAS&gt;</t>
  </si>
  <si>
    <t>PTHL&lt;XNAS&gt;</t>
  </si>
  <si>
    <t>PLRZ&lt;XNAS&gt;</t>
  </si>
  <si>
    <t>PMAX&lt;XNAS&gt;</t>
  </si>
  <si>
    <t>PC&lt;XNAS&gt;</t>
  </si>
  <si>
    <t>PGHL&lt;XNAS&gt;</t>
  </si>
  <si>
    <t>PTLE&lt;XNAS&gt;</t>
  </si>
  <si>
    <t>RITR&lt;XNAS&gt;</t>
  </si>
  <si>
    <t>SAG&lt;XNAS&gt;</t>
  </si>
  <si>
    <t>SFHG&lt;XNAS&gt;</t>
  </si>
  <si>
    <t>SKK&lt;XNAS&gt;</t>
  </si>
  <si>
    <t>SPHL&lt;XNAS&gt;</t>
  </si>
  <si>
    <t>STFS&lt;XNAS&gt;</t>
  </si>
  <si>
    <t>TDTH&lt;XNAS&gt;</t>
  </si>
  <si>
    <t>WCT&lt;XNAS&gt;</t>
  </si>
  <si>
    <t>WRD&lt;XNAS&gt;</t>
  </si>
  <si>
    <t>WYHG&lt;XNAS&gt;</t>
  </si>
  <si>
    <t>WOK&lt;XNAS&gt;</t>
  </si>
  <si>
    <t>XCH&lt;XNAS&gt;</t>
  </si>
  <si>
    <t>YAAS&lt;XNAS&gt;</t>
  </si>
  <si>
    <t>YSXT&lt;XNAS&gt;</t>
  </si>
  <si>
    <t>YXT&lt;XNAS&gt;</t>
  </si>
  <si>
    <t>ZENA&lt;XNAS&gt;</t>
  </si>
  <si>
    <t>ZJK&lt;XNAS&gt;</t>
  </si>
  <si>
    <t>ADUR</t>
  </si>
  <si>
    <t>ACOG</t>
  </si>
  <si>
    <t>AZI</t>
  </si>
  <si>
    <t>FLX</t>
  </si>
  <si>
    <t>BLMZ</t>
  </si>
  <si>
    <t>CLIK</t>
  </si>
  <si>
    <t>CGTL</t>
  </si>
  <si>
    <t>DMN</t>
  </si>
  <si>
    <t>FGL</t>
  </si>
  <si>
    <t>GLXG</t>
  </si>
  <si>
    <t>GELS</t>
  </si>
  <si>
    <t>GLE</t>
  </si>
  <si>
    <t>HTLM</t>
  </si>
  <si>
    <t>HUHU</t>
  </si>
  <si>
    <t>IBG</t>
  </si>
  <si>
    <t>JBDI</t>
  </si>
  <si>
    <t>NAMI</t>
  </si>
  <si>
    <t>LSE</t>
  </si>
  <si>
    <t>LBGJ</t>
  </si>
  <si>
    <t>LNKS</t>
  </si>
  <si>
    <t>MSW</t>
  </si>
  <si>
    <t>NTCL</t>
  </si>
  <si>
    <t>NCEW</t>
  </si>
  <si>
    <t>NIPG</t>
  </si>
  <si>
    <t>NVA</t>
  </si>
  <si>
    <t>ORKT</t>
  </si>
  <si>
    <t>ORIS</t>
  </si>
  <si>
    <t>PTHL</t>
  </si>
  <si>
    <t>PLRZ</t>
  </si>
  <si>
    <t>PMAX</t>
  </si>
  <si>
    <t>PC</t>
  </si>
  <si>
    <t>PGHL</t>
  </si>
  <si>
    <t>PTLE</t>
  </si>
  <si>
    <t>RITR</t>
  </si>
  <si>
    <t>SAG</t>
  </si>
  <si>
    <t>SFHG</t>
  </si>
  <si>
    <t>SKK</t>
  </si>
  <si>
    <t>SPHL</t>
  </si>
  <si>
    <t>STFS</t>
  </si>
  <si>
    <t>TDTH</t>
  </si>
  <si>
    <t>Wood Product Manufacturing</t>
  </si>
  <si>
    <t>Aduro Clean Technologies Inc</t>
  </si>
  <si>
    <t>Alpha Cognition Inc</t>
  </si>
  <si>
    <t>Autozi Internet Technology (Global) Ltd</t>
  </si>
  <si>
    <t>Bingex Ltd</t>
  </si>
  <si>
    <t>Bloomz Inc</t>
  </si>
  <si>
    <t>Boqii Holding Ltd</t>
  </si>
  <si>
    <t>Check-Cap Ltd</t>
  </si>
  <si>
    <t>Click Holdings Ltd</t>
  </si>
  <si>
    <t>Creative Global Technology Holdings Ltd</t>
  </si>
  <si>
    <t>Damon Inc</t>
  </si>
  <si>
    <t>Founder Group Ltd</t>
  </si>
  <si>
    <t>Galaxy Payroll Group Ltd</t>
  </si>
  <si>
    <t>Gelteq Ltd</t>
  </si>
  <si>
    <t>Global Engine Group Holding Ltd</t>
  </si>
  <si>
    <t>Global Mofy Ai Limited</t>
  </si>
  <si>
    <t>Grace Therapeutics, Inc.</t>
  </si>
  <si>
    <t>Homestolife Ltd</t>
  </si>
  <si>
    <t>Huhutech International Group Inc</t>
  </si>
  <si>
    <t>Innovation Beverage Group Ltd</t>
  </si>
  <si>
    <t>Jbdi Holdings Ltd</t>
  </si>
  <si>
    <t>Jinxin Technology Holding Co</t>
  </si>
  <si>
    <t>Leishen Energy Holding Co Ltd</t>
  </si>
  <si>
    <t>Li Bang International Corp Inc</t>
  </si>
  <si>
    <t>Lifeward Ltd.</t>
  </si>
  <si>
    <t>Linkers Industries Ltd</t>
  </si>
  <si>
    <t>Ming Shing Group Holdings Ltd</t>
  </si>
  <si>
    <t>Mizuho Financial Group Inc</t>
  </si>
  <si>
    <t>Netclass Technology Inc</t>
  </si>
  <si>
    <t>New Century Logistics (Bvi) Ltd</t>
  </si>
  <si>
    <t>Nip Group Inc</t>
  </si>
  <si>
    <t>Nova Minerals Limited</t>
  </si>
  <si>
    <t>Nu Holdings Ltd.</t>
  </si>
  <si>
    <t>Orangekloud Technology Inc</t>
  </si>
  <si>
    <t>Oriental Culture Holding Ltd</t>
  </si>
  <si>
    <t>Oriental Rise Holdings Ltd</t>
  </si>
  <si>
    <t>Pheton Holdings Ltd</t>
  </si>
  <si>
    <t>Polyrizon Ltd</t>
  </si>
  <si>
    <t>Powell Max Ltd</t>
  </si>
  <si>
    <t>Premium Catering (Holdings) Ltd</t>
  </si>
  <si>
    <t>Primega Group Holdings Ltd</t>
  </si>
  <si>
    <t>Ptl Ltd</t>
  </si>
  <si>
    <t>Quantasing Group Ltd</t>
  </si>
  <si>
    <t>Reitar Logtech Holdings Ltd</t>
  </si>
  <si>
    <t>Sag Holdings Ltd</t>
  </si>
  <si>
    <t>Samfine Creation Holdings Group Ltd</t>
  </si>
  <si>
    <t>Skk Holdings Ltd</t>
  </si>
  <si>
    <t>Springview Holdings Ltd</t>
  </si>
  <si>
    <t>Star Fashion Culture Holdings Ltd</t>
  </si>
  <si>
    <t>Te Connectivity Plc</t>
  </si>
  <si>
    <t>Tokyo Lifestyle Co., Ltd.</t>
  </si>
  <si>
    <t>Trident Digital Tech Holdings Ltd</t>
  </si>
  <si>
    <t>MASK&lt;XNAS&gt;</t>
  </si>
  <si>
    <t>JEM&lt;XNAS&gt;</t>
  </si>
  <si>
    <t>ARX&lt;XNYS&gt;</t>
  </si>
  <si>
    <t>ANTA&lt;XNAS&gt;</t>
  </si>
  <si>
    <t>AHL&lt;XNYS&gt;</t>
  </si>
  <si>
    <t>AUGO&lt;XNAS&gt;</t>
  </si>
  <si>
    <t>B&lt;XNYS&gt;</t>
  </si>
  <si>
    <t>ONC&lt;XNAS&gt;</t>
  </si>
  <si>
    <t>BMHL&lt;XNAS&gt;</t>
  </si>
  <si>
    <t>CHA&lt;XNAS&gt;</t>
  </si>
  <si>
    <t>CIGL&lt;XNAS&gt;</t>
  </si>
  <si>
    <t>CRE&lt;XNAS&gt;</t>
  </si>
  <si>
    <t>MCTR&lt;XNAS&gt;</t>
  </si>
  <si>
    <t>DXST&lt;XNAS&gt;</t>
  </si>
  <si>
    <t>DLXY&lt;XNAS&gt;</t>
  </si>
  <si>
    <t>DGNX&lt;XNAS&gt;</t>
  </si>
  <si>
    <t>TDIC&lt;XNAS&gt;</t>
  </si>
  <si>
    <t>EMPG&lt;XNAS&gt;</t>
  </si>
  <si>
    <t>EPWK&lt;XNAS&gt;</t>
  </si>
  <si>
    <t>ETOR&lt;XNAS&gt;</t>
  </si>
  <si>
    <t>EDHL&lt;XNAS&gt;</t>
  </si>
  <si>
    <t>FTRK&lt;XNAS&gt;</t>
  </si>
  <si>
    <t>GRAN&lt;XNAS&gt;</t>
  </si>
  <si>
    <t>HXHX&lt;XNAS&gt;</t>
  </si>
  <si>
    <t>HKPD&lt;XNAS&gt;</t>
  </si>
  <si>
    <t>HCAI&lt;XNAS&gt;</t>
  </si>
  <si>
    <t>INLF&lt;XNAS&gt;</t>
  </si>
  <si>
    <t>IOTR&lt;XNAS&gt;</t>
  </si>
  <si>
    <t>JBS&lt;XNYS&gt;</t>
  </si>
  <si>
    <t>JOYY&lt;XNAS&gt;</t>
  </si>
  <si>
    <t>MENS&lt;XNAS&gt;</t>
  </si>
  <si>
    <t>KMRK&lt;XNAS&gt;</t>
  </si>
  <si>
    <t>MJID&lt;XNAS&gt;</t>
  </si>
  <si>
    <t>MSGY&lt;XNAS&gt;</t>
  </si>
  <si>
    <t>MAMK&lt;XNAS&gt;</t>
  </si>
  <si>
    <t>MGRT&lt;XNAS&gt;</t>
  </si>
  <si>
    <t>MIMI&lt;XNAS&gt;</t>
  </si>
  <si>
    <t>NBIS&lt;XNAS&gt;</t>
  </si>
  <si>
    <t>NVNI&lt;XNAS&gt;</t>
  </si>
  <si>
    <t>OMSE&lt;XNAS&gt;</t>
  </si>
  <si>
    <t>PHOE&lt;XNAS&gt;</t>
  </si>
  <si>
    <t>PCLA&lt;XNAS&gt;</t>
  </si>
  <si>
    <t>PFAI&lt;XNAS&gt;</t>
  </si>
  <si>
    <t>PTNM&lt;XNAS&gt;</t>
  </si>
  <si>
    <t>PLUT&lt;XNAS&gt;</t>
  </si>
  <si>
    <t>PONY&lt;XNAS&gt;</t>
  </si>
  <si>
    <t>ANPA&lt;XNAS&gt;</t>
  </si>
  <si>
    <t>LAWR&lt;XNAS&gt;</t>
  </si>
  <si>
    <t>SKBL&lt;XNAS&gt;</t>
  </si>
  <si>
    <t>SDM&lt;XNAS&gt;</t>
  </si>
  <si>
    <t>TLIH&lt;XNAS&gt;</t>
  </si>
  <si>
    <t>UFG&lt;XNAS&gt;</t>
  </si>
  <si>
    <t>VNTG&lt;XNYS&gt;</t>
  </si>
  <si>
    <t>YB&lt;XNAS&gt;</t>
  </si>
  <si>
    <t>ZYBT&lt;XNAS&gt;</t>
  </si>
  <si>
    <t>3 E Network Technology Group Ltd</t>
  </si>
  <si>
    <t>707 Cayman Holdings Ltd</t>
  </si>
  <si>
    <t>Accelerant Holdings</t>
  </si>
  <si>
    <t>Agm Group Holdings Inc.</t>
  </si>
  <si>
    <t>Aifu Inc.</t>
  </si>
  <si>
    <t>Alterity Therapeutics Ltd</t>
  </si>
  <si>
    <t>Amarin Corp Plc\\Uk</t>
  </si>
  <si>
    <t>Amber International Holding Ltd</t>
  </si>
  <si>
    <t>Antalpha Platform Holding Co</t>
  </si>
  <si>
    <t>Aptorum Group Limited</t>
  </si>
  <si>
    <t>Asia Pacific Wire &amp; Cable Corporation Limited</t>
  </si>
  <si>
    <t>Aspen Insurance Holdings Ltd</t>
  </si>
  <si>
    <t>Aura Minerals Inc</t>
  </si>
  <si>
    <t>Barrick Mining Corp</t>
  </si>
  <si>
    <t>Beone Medicines Ltd.</t>
  </si>
  <si>
    <t>Bgm Group Ltd.</t>
  </si>
  <si>
    <t>Bhp Group Ltd</t>
  </si>
  <si>
    <t>Bit Digital, Inc.</t>
  </si>
  <si>
    <t>Bit Mining Limited</t>
  </si>
  <si>
    <t>Bluemount Holdings Ltd</t>
  </si>
  <si>
    <t>Bon Natural Life Limited</t>
  </si>
  <si>
    <t>Bright Scholar Education Holdings Ltd</t>
  </si>
  <si>
    <t>Brightstar Lottery Plc</t>
  </si>
  <si>
    <t>Cbl International Limited</t>
  </si>
  <si>
    <t>Celestica Inc.</t>
  </si>
  <si>
    <t>Chagee Holdings Ltd</t>
  </si>
  <si>
    <t>China Yuchai International Ltd</t>
  </si>
  <si>
    <t>Clps Inc</t>
  </si>
  <si>
    <t>Cnfinance Holdings Limited</t>
  </si>
  <si>
    <t>Concorde International Group Ltd</t>
  </si>
  <si>
    <t>Connect Biopharma Holdings Limited</t>
  </si>
  <si>
    <t>Cre8 Enterprise Ltd</t>
  </si>
  <si>
    <t>Ctrl Group Ltd</t>
  </si>
  <si>
    <t>Cytomed Therapeutics Limited</t>
  </si>
  <si>
    <t>Dada Nexus Limited</t>
  </si>
  <si>
    <t>Ddc Enterprise Limited</t>
  </si>
  <si>
    <t>Decent Holding Inc</t>
  </si>
  <si>
    <t>Delixy Holdings Ltd</t>
  </si>
  <si>
    <t>Deswell Industries, Inc.</t>
  </si>
  <si>
    <t>Diginex Ltd</t>
  </si>
  <si>
    <t>Dogness (International) Corp</t>
  </si>
  <si>
    <t>Dreamland Ltd</t>
  </si>
  <si>
    <t>E-Home Household Service Holdings Ltd</t>
  </si>
  <si>
    <t>Empro Group Inc</t>
  </si>
  <si>
    <t>Enbridge Inc</t>
  </si>
  <si>
    <t>Epwk Holdings Ltd</t>
  </si>
  <si>
    <t>Etoro Group Ltd</t>
  </si>
  <si>
    <t>Everbright Digital Holding Ltd</t>
  </si>
  <si>
    <t>Fast Track Group</t>
  </si>
  <si>
    <t>Fenbo Holdings Limited</t>
  </si>
  <si>
    <t>Fitell Corp</t>
  </si>
  <si>
    <t>Genius Group Limited</t>
  </si>
  <si>
    <t>Globavend Holdings Limited</t>
  </si>
  <si>
    <t>Grande Group Ltd/Hk</t>
  </si>
  <si>
    <t>Haoxin Holdings Ltd</t>
  </si>
  <si>
    <t>Hdfc Bank Ltd</t>
  </si>
  <si>
    <t>Highway Holdings Limited</t>
  </si>
  <si>
    <t>Hong Kong Pharma Digital Technology Holdings Ltd</t>
  </si>
  <si>
    <t>Huachen Ai Parking Management Technology Holding</t>
  </si>
  <si>
    <t>Hutchmed (China) Limited</t>
  </si>
  <si>
    <t>Inlif Ltd</t>
  </si>
  <si>
    <t>Inspira Technologies Oxy B.H.N. Ltd.</t>
  </si>
  <si>
    <t>Iothree Ltd</t>
  </si>
  <si>
    <t>Jayud Global Logistics Limited</t>
  </si>
  <si>
    <t>JBS Nv</t>
  </si>
  <si>
    <t>Je Cleantech Holdings Limited</t>
  </si>
  <si>
    <t>Jianzhi Education Technology Group Company Limited</t>
  </si>
  <si>
    <t>Jx Luxventure Group Inc.</t>
  </si>
  <si>
    <t>Jyong Biotech Ltd</t>
  </si>
  <si>
    <t>K Tech Solutions Co Ltd</t>
  </si>
  <si>
    <t>Lichen International Limited</t>
  </si>
  <si>
    <t>Lixiang Education Holding Co., Ltd.</t>
  </si>
  <si>
    <t>Luxexperience B.V.</t>
  </si>
  <si>
    <t>Magic Empire Global Limited</t>
  </si>
  <si>
    <t>Majestic Ideal Holdings Ltd</t>
  </si>
  <si>
    <t>Masonglory Ltd</t>
  </si>
  <si>
    <t>Maxsmaking Inc</t>
  </si>
  <si>
    <t>Mega Fortune Co Ltd</t>
  </si>
  <si>
    <t>Metalpha Technology Holding Limited</t>
  </si>
  <si>
    <t>Millennium Group International Holdings Ltd</t>
  </si>
  <si>
    <t>Mingzhu Logistics Holdings Limited</t>
  </si>
  <si>
    <t>Mint Inc Ltd</t>
  </si>
  <si>
    <t>Mitsubishi Ufj Financial Group, Inc.</t>
  </si>
  <si>
    <t>Mobilicom Limited</t>
  </si>
  <si>
    <t>Multi Ways Holdings Limited</t>
  </si>
  <si>
    <t>Natura</t>
  </si>
  <si>
    <t>Neuphoria Therapeutics Inc.</t>
  </si>
  <si>
    <t>Novocure Ltd</t>
  </si>
  <si>
    <t>Nvni Group Ltd</t>
  </si>
  <si>
    <t>Nymox Pharmaceutical Corporation</t>
  </si>
  <si>
    <t>Okyo Pharma Limited</t>
  </si>
  <si>
    <t>Oms Energy Technologies Inc</t>
  </si>
  <si>
    <t>Or Royalties Inc.</t>
  </si>
  <si>
    <t>Painreform Ltd</t>
  </si>
  <si>
    <t>Phoenix Asia Holdings Ltd</t>
  </si>
  <si>
    <t>Picocela Inc</t>
  </si>
  <si>
    <t>Pinnacle Food Group Ltd</t>
  </si>
  <si>
    <t>Pintec Technology Holdings Limited</t>
  </si>
  <si>
    <t>Pitanium Ltd</t>
  </si>
  <si>
    <t>Plutus Financial Group Ltd</t>
  </si>
  <si>
    <t>Pony Ai Inc.</t>
  </si>
  <si>
    <t>Rich Sparkle Holdings Ltd</t>
  </si>
  <si>
    <t>Robot Consulting Co., Ltd</t>
  </si>
  <si>
    <t>Skyline Builders Group Holding Ltd</t>
  </si>
  <si>
    <t>Smart Digital Group Ltd</t>
  </si>
  <si>
    <t>Sos Limited</t>
  </si>
  <si>
    <t>Ten-League International Holdings Ltd</t>
  </si>
  <si>
    <t>Teva Pharmaceutical Industries Ltd</t>
  </si>
  <si>
    <t>Token Cat Limited</t>
  </si>
  <si>
    <t>Top Financial Group Ltd</t>
  </si>
  <si>
    <t>Transocean Ltd.</t>
  </si>
  <si>
    <t>Triton International Ltd</t>
  </si>
  <si>
    <t>Troops, Inc.</t>
  </si>
  <si>
    <t>Tsakos Energy Navigation Limited</t>
  </si>
  <si>
    <t>U Power Limited</t>
  </si>
  <si>
    <t>Uni Fuels Holdings Ltd</t>
  </si>
  <si>
    <t>MASK</t>
  </si>
  <si>
    <t>JEM</t>
  </si>
  <si>
    <t>ARX</t>
  </si>
  <si>
    <t>ANTA</t>
  </si>
  <si>
    <t>AHL</t>
  </si>
  <si>
    <t>AUGO</t>
  </si>
  <si>
    <t>B</t>
  </si>
  <si>
    <t>ONC</t>
  </si>
  <si>
    <t>BMHL</t>
  </si>
  <si>
    <t>CHA</t>
  </si>
  <si>
    <t>CIGL</t>
  </si>
  <si>
    <t>CRE</t>
  </si>
  <si>
    <t>MCTR</t>
  </si>
  <si>
    <t>DXST</t>
  </si>
  <si>
    <t>DLXY</t>
  </si>
  <si>
    <t>DGNX</t>
  </si>
  <si>
    <t>TDIC</t>
  </si>
  <si>
    <t>EMPG</t>
  </si>
  <si>
    <t>EPWK</t>
  </si>
  <si>
    <t>ETOR</t>
  </si>
  <si>
    <t>EDHL</t>
  </si>
  <si>
    <t>FTRK</t>
  </si>
  <si>
    <t>GRAN</t>
  </si>
  <si>
    <t>HXHX</t>
  </si>
  <si>
    <t>HKPD</t>
  </si>
  <si>
    <t>HCAI</t>
  </si>
  <si>
    <t>INLF</t>
  </si>
  <si>
    <t>IOTR</t>
  </si>
  <si>
    <t>JBS</t>
  </si>
  <si>
    <t>JOYY</t>
  </si>
  <si>
    <t>MENS</t>
  </si>
  <si>
    <t>KMRK</t>
  </si>
  <si>
    <t>MJID</t>
  </si>
  <si>
    <t>MSGY</t>
  </si>
  <si>
    <t>MAMK</t>
  </si>
  <si>
    <t>MGRT</t>
  </si>
  <si>
    <t>MIMI</t>
  </si>
  <si>
    <t>NBIS</t>
  </si>
  <si>
    <t>NVNI</t>
  </si>
  <si>
    <t>OMSE</t>
  </si>
  <si>
    <t>PHOE</t>
  </si>
  <si>
    <t>PCLA</t>
  </si>
  <si>
    <t>PFAI</t>
  </si>
  <si>
    <t>PTNM</t>
  </si>
  <si>
    <t>PLUT</t>
  </si>
  <si>
    <t>PONY</t>
  </si>
  <si>
    <t>ANPA</t>
  </si>
  <si>
    <t>LAWR</t>
  </si>
  <si>
    <t>SKBL</t>
  </si>
  <si>
    <t>SDM</t>
  </si>
  <si>
    <t>TLIH</t>
  </si>
  <si>
    <t>UFG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</si>
</sst>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[$R$-416]\ * #,##0.00_-;\-[$R$-416]\ * #,##0.00_-;_-[$R$-416]\ * &quot;-&quot;??_-;_-@_-"/>
    <numFmt numFmtId="165" formatCode="_-[$$-409]* #,##0.00_ ;_-[$$-409]* \-#,##0.00\ ;_-[$$-409]* &quot;-&quot;??_ ;_-@_ "/>
    <numFmt numFmtId="166" formatCode="_-[$$-409]* #,##0_ ;_-[$$-409]* \-#,##0\ ;_-[$$-409]* &quot;-&quot;??_ ;_-@_ "/>
    <numFmt numFmtId="167" formatCode="0.0%"/>
    <numFmt numFmtId="168" formatCode="#,##0.0%;[Red]\-#,##0.0%"/>
    <numFmt numFmtId="169" formatCode="0.000"/>
    <numFmt numFmtId="170" formatCode="#,##0.00_ ;[Red]\-#,##0.00\ "/>
    <numFmt numFmtId="171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006B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AE2DD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rgb="FF006B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168" fontId="3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Continuous"/>
    </xf>
    <xf numFmtId="166" fontId="3" fillId="0" borderId="0" xfId="0" applyNumberFormat="1" applyFont="1" applyAlignment="1">
      <alignment horizontal="center"/>
    </xf>
    <xf numFmtId="168" fontId="4" fillId="0" borderId="1" xfId="1" applyNumberFormat="1" applyFont="1" applyBorder="1" applyAlignment="1">
      <alignment horizontal="centerContinuous"/>
    </xf>
    <xf numFmtId="168" fontId="3" fillId="0" borderId="1" xfId="1" applyNumberFormat="1" applyFont="1" applyBorder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0" fontId="3" fillId="0" borderId="0" xfId="1" applyNumberFormat="1" applyFont="1" applyAlignment="1">
      <alignment horizontal="centerContinuous"/>
    </xf>
    <xf numFmtId="167" fontId="3" fillId="0" borderId="0" xfId="1" applyNumberFormat="1" applyFont="1" applyAlignment="1">
      <alignment horizontal="centerContinuous"/>
    </xf>
    <xf numFmtId="169" fontId="3" fillId="0" borderId="0" xfId="0" applyNumberFormat="1" applyFont="1" applyAlignment="1">
      <alignment horizontal="centerContinuous"/>
    </xf>
    <xf numFmtId="14" fontId="3" fillId="0" borderId="0" xfId="0" applyNumberFormat="1" applyFont="1" applyAlignment="1">
      <alignment horizontal="center"/>
    </xf>
    <xf numFmtId="10" fontId="5" fillId="2" borderId="0" xfId="1" applyNumberFormat="1" applyFont="1" applyFill="1" applyAlignment="1">
      <alignment horizontal="centerContinuous"/>
    </xf>
    <xf numFmtId="2" fontId="5" fillId="2" borderId="0" xfId="0" applyNumberFormat="1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167" fontId="2" fillId="2" borderId="0" xfId="1" applyNumberFormat="1" applyFont="1" applyFill="1" applyAlignment="1">
      <alignment horizontal="centerContinuous"/>
    </xf>
    <xf numFmtId="169" fontId="2" fillId="2" borderId="0" xfId="0" applyNumberFormat="1" applyFont="1" applyFill="1" applyAlignment="1">
      <alignment horizontal="centerContinuous"/>
    </xf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8" fontId="4" fillId="3" borderId="2" xfId="1" applyNumberFormat="1" applyFont="1" applyFill="1" applyBorder="1" applyAlignment="1">
      <alignment horizontal="center" vertical="center" wrapText="1"/>
    </xf>
    <xf numFmtId="2" fontId="4" fillId="3" borderId="2" xfId="1" applyNumberFormat="1" applyFont="1" applyFill="1" applyBorder="1" applyAlignment="1">
      <alignment horizontal="center" vertical="center" wrapText="1"/>
    </xf>
    <xf numFmtId="10" fontId="4" fillId="3" borderId="2" xfId="1" applyNumberFormat="1" applyFont="1" applyFill="1" applyBorder="1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center" vertical="center" wrapText="1"/>
    </xf>
    <xf numFmtId="167" fontId="4" fillId="3" borderId="2" xfId="1" applyNumberFormat="1" applyFont="1" applyFill="1" applyBorder="1" applyAlignment="1">
      <alignment horizontal="center" vertical="center" wrapText="1"/>
    </xf>
    <xf numFmtId="169" fontId="4" fillId="3" borderId="2" xfId="1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/>
    </xf>
    <xf numFmtId="168" fontId="3" fillId="0" borderId="0" xfId="1" applyNumberFormat="1" applyFont="1"/>
    <xf numFmtId="167" fontId="3" fillId="0" borderId="0" xfId="1" applyNumberFormat="1" applyFont="1"/>
    <xf numFmtId="169" fontId="3" fillId="0" borderId="0" xfId="0" applyNumberFormat="1" applyFont="1"/>
    <xf numFmtId="0" fontId="2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17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4" fontId="3" fillId="0" borderId="0" xfId="0" applyNumberFormat="1" applyFont="1"/>
  </cellXfs>
  <cellStyles count="2">
    <cellStyle name="Normal" xfId="0" builtinId="0"/>
    <cellStyle name="Percent" xfId="1" builtinId="5"/>
  </cellStyles>
  <dxfs count="1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Light16"/>
  <colors>
    <mruColors>
      <color rgb="FF006B66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5c41818039a848228beee65c164347e9">
      <tp>
        <v>2</v>
        <stp/>
        <stp>94c416df-2d89-4b50-beca-1122090e27e8</stp>
        <tr r="AG5" s="1"/>
      </tp>
    </main>
    <main first="rtdsrv_eco_5c41818039a848228beee65c164347e9">
      <tp>
        <v>2</v>
        <stp/>
        <stp>d52085d9-a67e-4364-93c6-4da338517145</stp>
        <tr r="M5" s="1"/>
      </tp>
    </main>
    <main first="rtdsrv_eco_5c41818039a848228beee65c164347e9">
      <tp>
        <v>2</v>
        <stp/>
        <stp>d8f50c60-34e7-4c5d-84b5-db2fb493ca83</stp>
        <tr r="X5" s="1"/>
      </tp>
    </main>
    <main first="rtdsrv_eco_5c41818039a848228beee65c164347e9">
      <tp>
        <v>2</v>
        <stp/>
        <stp>cfda9c98-b54d-440d-b517-b8b2e6ec6e4d</stp>
        <tr r="AE5" s="1"/>
      </tp>
    </main>
    <main first="rtdsrv_eco_5c41818039a848228beee65c164347e9">
      <tp>
        <v>2</v>
        <stp/>
        <stp>db1640e1-e643-4166-b4d8-45a628aa113d</stp>
        <tr r="H5" s="1"/>
      </tp>
    </main>
    <main first="rtdsrv_eco_5c41818039a848228beee65c164347e9">
      <tp>
        <v>2</v>
        <stp/>
        <stp>3d09bd79-4959-420b-8b30-415ef2f7e094</stp>
        <tr r="E5" s="1"/>
      </tp>
    </main>
    <main first="rtdsrv_eco_5c41818039a848228beee65c164347e9">
      <tp>
        <v>2</v>
        <stp/>
        <stp>4429b34b-55e0-49db-8b1a-ef8f95ce0d46</stp>
        <tr r="U5" s="1"/>
      </tp>
    </main>
    <main first="rtdsrv_eco_5c41818039a848228beee65c164347e9">
      <tp>
        <v>2</v>
        <stp/>
        <stp>3801b348-3b0d-48e6-9934-dc00b1b64993</stp>
        <tr r="Q5" s="1"/>
      </tp>
    </main>
    <main first="rtdsrv_eco_5c41818039a848228beee65c164347e9">
      <tp>
        <v>2</v>
        <stp/>
        <stp>56d31ef2-3506-48da-853a-1a86d369b767</stp>
        <tr r="T5" s="1"/>
      </tp>
    </main>
    <main first="rtdsrv_eco_5c41818039a848228beee65c164347e9">
      <tp>
        <v>2</v>
        <stp/>
        <stp>b8b9537d-d0e7-4438-a248-8665b77d9510</stp>
        <tr r="AH5" s="1"/>
      </tp>
    </main>
    <main first="rtdsrv_eco_5c41818039a848228beee65c164347e9">
      <tp>
        <v>2</v>
        <stp/>
        <stp>53f4135c-789e-4e52-854d-5254aabc161c</stp>
        <tr r="AC5" s="1"/>
      </tp>
    </main>
    <main first="rtdsrv_eco_5c41818039a848228beee65c164347e9">
      <tp>
        <v>2</v>
        <stp/>
        <stp>ff070c1d-4e85-49a5-95c1-250479000955</stp>
        <tr r="C5" s="1"/>
      </tp>
    </main>
    <main first="rtdsrv_eco_5c41818039a848228beee65c164347e9">
      <tp>
        <v>2</v>
        <stp/>
        <stp>104b7b7a-9287-43b9-862d-04f66d3beb16</stp>
        <tr r="G5" s="1"/>
      </tp>
    </main>
    <main first="rtdsrv_eco_5c41818039a848228beee65c164347e9">
      <tp>
        <v>2</v>
        <stp/>
        <stp>5f0cfe2b-dc60-4fe6-86ff-f6da0cef5123</stp>
        <tr r="AD5" s="1"/>
      </tp>
    </main>
    <main first="rtdsrv_eco_5c41818039a848228beee65c164347e9">
      <tp>
        <v>2</v>
        <stp/>
        <stp>c2ce02d8-7776-431d-a953-4862092c076b</stp>
        <tr r="AF5" s="1"/>
      </tp>
    </main>
    <main first="rtdsrv_eco_5c41818039a848228beee65c164347e9">
      <tp>
        <v>2</v>
        <stp/>
        <stp>7b485f7e-4e54-4173-9be0-74702fdb0ea6</stp>
        <tr r="F5" s="1"/>
      </tp>
    </main>
    <main first="rtdsrv_eco_5c41818039a848228beee65c164347e9">
      <tp>
        <v>2</v>
        <stp/>
        <stp>ee9ca95a-72f9-40e3-be86-84a3d9fa2cb5</stp>
        <tr r="Z5" s="1"/>
      </tp>
    </main>
    <main first="rtdsrv_eco_5c41818039a848228beee65c164347e9">
      <tp>
        <v>2</v>
        <stp/>
        <stp>ae025864-323c-422c-8805-8a79ad99b718</stp>
        <tr r="R5" s="1"/>
      </tp>
    </main>
    <main first="rtdsrv_eco_5c41818039a848228beee65c164347e9">
      <tp>
        <v>2</v>
        <stp/>
        <stp>90fcdae6-2e36-4080-a582-b764ccc35088</stp>
        <tr r="I5" s="1"/>
      </tp>
    </main>
    <main first="rtdsrv_eco_5c41818039a848228beee65c164347e9">
      <tp>
        <v>2</v>
        <stp/>
        <stp>744252d9-af77-4d99-964a-b6cf356dbec5</stp>
        <tr r="AI5" s="1"/>
      </tp>
      <tp>
        <v>3</v>
        <stp/>
        <stp>999d26a9-a7e9-4547-b97d-6eeaaec9ebcb</stp>
        <tr r="B5" s="1"/>
      </tp>
    </main>
    <main first="rtdsrv_eco_5c41818039a848228beee65c164347e9">
      <tp>
        <v>2</v>
        <stp/>
        <stp>fe45dc89-3ca7-41f5-972a-bf643f59c9c1</stp>
        <tr r="AB5" s="1"/>
      </tp>
    </main>
    <main first="rtdsrv_eco_5c41818039a848228beee65c164347e9">
      <tp>
        <v>2</v>
        <stp/>
        <stp>09b1b0cb-5ce7-439f-a953-0e2909f037aa</stp>
        <tr r="S5" s="1"/>
      </tp>
    </main>
    <main first="rtdsrv_eco_5c41818039a848228beee65c164347e9">
      <tp>
        <v>2</v>
        <stp/>
        <stp>685e7238-1a50-40f9-915c-d404c786d0a0</stp>
        <tr r="W5" s="1"/>
      </tp>
    </main>
    <main first="rtdsrv_eco_5c41818039a848228beee65c164347e9">
      <tp>
        <v>2</v>
        <stp/>
        <stp>7e4a1733-49a0-4568-b5d0-a9f953a9f49c</stp>
        <tr r="D5" s="1"/>
      </tp>
    </main>
    <main first="rtdsrv_eco_5c41818039a848228beee65c164347e9">
      <tp>
        <v>2</v>
        <stp/>
        <stp>21fd9c63-a3fd-4756-88a8-1d11e3bc865f</stp>
        <tr r="J5" s="1"/>
      </tp>
    </main>
    <main first="rtdsrv_eco_5c41818039a848228beee65c164347e9">
      <tp>
        <v>2</v>
        <stp/>
        <stp>75b706f9-ed2c-4762-82a6-50da86efb1e8</stp>
        <tr r="L5" s="1"/>
      </tp>
    </main>
    <main first="rtdsrv_eco_5c41818039a848228beee65c164347e9">
      <tp>
        <v>2</v>
        <stp/>
        <stp>aeca46b8-bb7b-49b1-ba7c-e27bb54a6238</stp>
        <tr r="Y5" s="1"/>
      </tp>
    </main>
    <main first="rtdsrv_eco_5c41818039a848228beee65c164347e9">
      <tp>
        <v>2</v>
        <stp/>
        <stp>46a67faf-a848-42aa-82d1-5604b57c84ac</stp>
        <tr r="V5" s="1"/>
      </tp>
    </main>
    <main first="rtdsrv_eco_5c41818039a848228beee65c164347e9">
      <tp>
        <v>2</v>
        <stp/>
        <stp>8e35b4f9-8b15-41c5-b8e5-d80fa1475099</stp>
        <tr r="N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0</xdr:row>
          <xdr:rowOff>28575</xdr:rowOff>
        </xdr:from>
        <xdr:to>
          <xdr:col>2</xdr:col>
          <xdr:colOff>1019175</xdr:colOff>
          <xdr:row>0</xdr:row>
          <xdr:rowOff>466725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1095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16" sqref="F16"/>
    </sheetView>
  </sheetViews>
  <sheetFormatPr defaultColWidth="9.140625" defaultRowHeight="12.75" x14ac:dyDescent="0.2"/>
  <cols>
    <col min="1" max="1" width="1.7109375" style="3" customWidth="1"/>
    <col min="2" max="2" width="11.85546875" style="3" bestFit="1" customWidth="1"/>
    <col min="3" max="3" width="17.140625" style="3" customWidth="1"/>
    <col min="4" max="4" width="9.28515625" style="3" customWidth="1"/>
    <col min="5" max="5" width="10" style="3" customWidth="1"/>
    <col min="6" max="6" width="51.85546875" style="3" bestFit="1" customWidth="1"/>
    <col min="7" max="7" width="13.85546875" style="3" customWidth="1"/>
    <col min="8" max="8" width="13.7109375" style="3" customWidth="1"/>
    <col min="9" max="9" width="13" style="44" customWidth="1"/>
    <col min="10" max="10" width="10.85546875" style="44" customWidth="1"/>
    <col min="11" max="11" width="8.85546875" style="3" customWidth="1"/>
    <col min="12" max="12" width="13.85546875" style="3" customWidth="1"/>
    <col min="13" max="13" width="13.7109375" style="5" customWidth="1"/>
    <col min="14" max="14" width="11.7109375" style="5" customWidth="1"/>
    <col min="15" max="15" width="12.85546875" style="5" customWidth="1"/>
    <col min="16" max="16" width="1.7109375" style="3" customWidth="1"/>
    <col min="17" max="17" width="10.85546875" style="38" bestFit="1" customWidth="1"/>
    <col min="18" max="18" width="11" style="38" customWidth="1"/>
    <col min="19" max="19" width="11.42578125" style="38" bestFit="1" customWidth="1"/>
    <col min="20" max="20" width="11" style="38" customWidth="1"/>
    <col min="21" max="21" width="9.7109375" style="38" customWidth="1"/>
    <col min="22" max="22" width="14.28515625" style="38" customWidth="1"/>
    <col min="23" max="23" width="10.7109375" style="38" customWidth="1"/>
    <col min="24" max="24" width="13.28515625" style="38" customWidth="1"/>
    <col min="25" max="25" width="10.7109375" style="38" customWidth="1"/>
    <col min="26" max="26" width="13.7109375" style="38" customWidth="1"/>
    <col min="27" max="27" width="1.7109375" style="3" customWidth="1"/>
    <col min="28" max="28" width="10.5703125" style="3" customWidth="1"/>
    <col min="29" max="29" width="12.85546875" style="3" customWidth="1"/>
    <col min="30" max="30" width="8.5703125" style="3" customWidth="1"/>
    <col min="31" max="31" width="14.42578125" style="3" customWidth="1"/>
    <col min="32" max="32" width="15.7109375" style="3" bestFit="1" customWidth="1"/>
    <col min="33" max="33" width="14" style="3" customWidth="1"/>
    <col min="34" max="34" width="12.28515625" style="39" customWidth="1"/>
    <col min="35" max="35" width="15.85546875" style="40" customWidth="1"/>
    <col min="36" max="16384" width="9.140625" style="3"/>
  </cols>
  <sheetData>
    <row r="1" spans="2:49" ht="40.5" customHeight="1" x14ac:dyDescent="0.2">
      <c r="E1" s="4"/>
      <c r="G1" s="4"/>
      <c r="H1" s="4"/>
      <c r="J1" s="4"/>
      <c r="M1" s="3"/>
      <c r="N1" s="3"/>
      <c r="Q1" s="6"/>
      <c r="R1" s="6"/>
      <c r="S1" s="6"/>
      <c r="T1" s="6"/>
      <c r="U1" s="6"/>
      <c r="V1" s="6"/>
      <c r="W1" s="3"/>
      <c r="X1" s="3"/>
      <c r="Y1" s="3"/>
      <c r="Z1" s="3"/>
      <c r="AB1" s="7"/>
      <c r="AC1" s="7"/>
      <c r="AD1" s="8"/>
      <c r="AE1" s="7"/>
      <c r="AF1" s="7"/>
      <c r="AG1" s="4"/>
      <c r="AH1" s="9"/>
      <c r="AI1" s="10"/>
    </row>
    <row r="2" spans="2:49" ht="17.100000000000001" customHeight="1" x14ac:dyDescent="0.25">
      <c r="B2" s="42" t="s">
        <v>516</v>
      </c>
      <c r="C2" s="41"/>
      <c r="D2" s="1" t="s">
        <v>522</v>
      </c>
      <c r="H2" s="4"/>
      <c r="J2" s="4"/>
      <c r="M2" s="3"/>
      <c r="N2" s="3"/>
      <c r="Q2" s="6"/>
      <c r="R2" s="6"/>
      <c r="S2" s="6"/>
      <c r="T2" s="6"/>
      <c r="U2" s="6"/>
      <c r="V2" s="6"/>
      <c r="W2" s="3"/>
      <c r="X2" s="3"/>
      <c r="Y2" s="3"/>
      <c r="Z2" s="3"/>
      <c r="AB2" s="7"/>
      <c r="AC2" s="7"/>
      <c r="AD2" s="8"/>
      <c r="AE2" s="7"/>
      <c r="AF2" s="7"/>
      <c r="AG2" s="4"/>
      <c r="AH2" s="9"/>
      <c r="AI2" s="10"/>
    </row>
    <row r="3" spans="2:49" ht="17.100000000000001" customHeight="1" thickBot="1" x14ac:dyDescent="0.3">
      <c r="B3" s="42" t="s">
        <v>517</v>
      </c>
      <c r="C3" s="4" t="s">
        <v>37</v>
      </c>
      <c r="E3" s="4"/>
      <c r="G3" s="4"/>
      <c r="H3" s="11"/>
      <c r="J3" s="4"/>
      <c r="M3" s="3"/>
      <c r="N3" s="3"/>
      <c r="O3" s="12"/>
      <c r="Q3" s="13" t="s">
        <v>520</v>
      </c>
      <c r="R3" s="14"/>
      <c r="S3" s="14"/>
      <c r="T3" s="14"/>
      <c r="U3" s="14"/>
      <c r="V3" s="14"/>
      <c r="W3" s="14"/>
      <c r="X3" s="14"/>
      <c r="Y3" s="14"/>
      <c r="Z3" s="14"/>
      <c r="AB3" s="2" t="s">
        <v>521</v>
      </c>
      <c r="AC3" s="2"/>
      <c r="AD3" s="15"/>
      <c r="AE3" s="16"/>
      <c r="AF3" s="16"/>
      <c r="AG3" s="11"/>
      <c r="AH3" s="17"/>
      <c r="AI3" s="18"/>
    </row>
    <row r="4" spans="2:49" ht="17.100000000000001" customHeight="1" thickTop="1" x14ac:dyDescent="0.2">
      <c r="E4" s="4"/>
      <c r="G4" s="4"/>
      <c r="H4" s="4"/>
      <c r="L4" s="19"/>
      <c r="M4" s="12"/>
      <c r="N4" s="12"/>
      <c r="O4" s="12"/>
      <c r="Q4" s="6"/>
      <c r="R4" s="6"/>
      <c r="S4" s="6"/>
      <c r="T4" s="6"/>
      <c r="U4" s="6"/>
      <c r="V4" s="6"/>
      <c r="W4" s="6"/>
      <c r="X4" s="6"/>
      <c r="Y4" s="6"/>
      <c r="Z4" s="6"/>
      <c r="AB4" s="20" t="s">
        <v>0</v>
      </c>
      <c r="AC4" s="20"/>
      <c r="AD4" s="21"/>
      <c r="AE4" s="20"/>
      <c r="AF4" s="20"/>
      <c r="AG4" s="22"/>
      <c r="AH4" s="23"/>
      <c r="AI4" s="24"/>
    </row>
    <row r="5" spans="2:49" s="30" customFormat="1" ht="38.25" x14ac:dyDescent="0.2">
      <c r="B5" s="25" t="str">
        <f>_xll.ECOSECURITIES("ADR","Active",,,"XNYS,XNAS")</f>
        <v>Ticker</v>
      </c>
      <c r="C5" s="25" t="str">
        <f>_xll.ECONOMATICA($B$6:$B$998,"name")</f>
        <v>Name</v>
      </c>
      <c r="D5" s="25" t="str">
        <f>_xll.ECONOMATICA($B$6:$B$998,"ticker")</f>
        <v>Ticker</v>
      </c>
      <c r="E5" s="25" t="str">
        <f>_xll.ECONOMATICA($B$6:$B$998,"country of origin",,,,,,,,TRUE,"Country")</f>
        <v>Country</v>
      </c>
      <c r="F5" s="25" t="str">
        <f>_xll.ECONOMATICA($B$6:$B$998,"Sector NAICS",,,,,,,,,,{"nivnaics=2"})</f>
        <v>Sector NAICS level 2</v>
      </c>
      <c r="G5" s="27" t="str">
        <f>_xll.ECONOMATICA($B$6:$B$998,"Date of Last Quote")</f>
        <v>Date of Last Quote</v>
      </c>
      <c r="H5" s="27" t="str">
        <f>_xll.ECONOMATICA($B$6:$B$998,"Series Start Date",,,,,,,,,"Start Date")</f>
        <v>Start Date</v>
      </c>
      <c r="I5" s="26" t="str">
        <f>_xll.ECONOMATICA($B$6:$B$998,"close",,IF(C2="","LATEST",C2),,,,,,,"Close")</f>
        <v>Close</v>
      </c>
      <c r="J5" s="26" t="str">
        <f>_xll.ECONOMATICA($B$6:$B$998,"Max of the serie","52W",IF(C2="","LATEST",C2),,,,,,,"52 Week High")</f>
        <v>52 Week High</v>
      </c>
      <c r="K5" s="27" t="s">
        <v>518</v>
      </c>
      <c r="L5" s="28" t="str">
        <f>_xll.ECONOMATICA($B$6:$B$998,"Max of the serie","52W",IF(C2="","LATEST",C2),,,,,,,"Date of 52W High",{"std.tec.dtovlr=true"})</f>
        <v>Date of 52W High</v>
      </c>
      <c r="M5" s="29" t="str">
        <f>_xll.ECONOMATICA($B$6:$B$998,"Volume$",,IF(C2="","LATEST",C2),,,,$C$3,,,"Volume $")</f>
        <v>Volume $</v>
      </c>
      <c r="N5" s="29" t="str">
        <f>_xll.ECONOMATICA($B$6:$B$998,"Hist Average","3M",IF(C2="","LATEST",C2),,,,$C$3,,,"Avg Volume 3M ($)",{"std.tec.cals=7"})</f>
        <v>Avg Volume 3M ($)</v>
      </c>
      <c r="O5" s="29" t="s">
        <v>519</v>
      </c>
      <c r="Q5" s="31" t="str">
        <f>_xll.ECONOMATICA($B$6:$B$998,"return","1D",IF(C2="","LATEST",C2),,,,"DECIMAL",,,"Return 1D")</f>
        <v>Return 1D</v>
      </c>
      <c r="R5" s="31" t="str">
        <f>_xll.ECONOMATICA($B$6:$B$998,"Premium","1D",IF(C2="","LATEST",C2),,,,"decimal",,,"Premium vs S&amp;P 500 1D",{"tc.dft=true";"std.tec.stt.bmk=0:2284,1:2284,2:79083,3:0,4:0,5:0,6:0,7:0,8:0,9:0,10:0,11:0,12:0,13:0,14:0,15:0,16:0,17:0,18:0,19:0,20:0,21:0,22:0,23:0,24:0,25:0,26:0,27:0,28:0,29:0,30:0,31:0,";"std.tec.stt.bmk=32:0,33:0,34:0,35:0,36:0,37:0,38:0,39:0,40:0,41:0,42:0,43:0,44:0,45:0,46:0,47:0,48:0,49:0,50:0,51:0,52:0,53:0,54:0,55:0,56:0,57:0,58:0,59:0,60:0,61:0,62:0,63:0,64:0,65:0,66:0,67:0,68:0,69:0,70:0,71:0,72:0,73:0,74:0,75:0,76:0,77:0,78:0,79:0";"std.tec.fordpr=1"})</f>
        <v>Premium vs S&amp;P 500 1D</v>
      </c>
      <c r="S5" s="31" t="str">
        <f>_xll.ECONOMATICA($B$6:$B$998,"return","1M",IF(C2="","LATEST",C2),,,,"DECIMAL",,,"Return 1M")</f>
        <v>Return 1M</v>
      </c>
      <c r="T5" s="31" t="str">
        <f>_xll.ECONOMATICA($B$6:$B$998,"Premium","1M",IF(C2="","LATEST",C2),,,,"decimal",,,"Premium vs S&amp;P 500 1M",{"tc.dft=true";"std.tec.stt.bmk=0:2284,1:2284,2:79083,3:0,4:0,5:0,6:0,7:0,8:0,9:0,10:0,11:0,12:0,13:0,14:0,15:0,16:0,17:0,18:0,19:0,20:0,21:0,22:0,23:0,24:0,25:0,26:0,27:0,28:0,29:0,30:0,31:0,";"std.tec.stt.bmk=32:0,33:0,34:0,35:0,36:0,37:0,38:0,39:0,40:0,41:0,42:0,43:0,44:0,45:0,46:0,47:0,48:0,49:0,50:0,51:0,52:0,53:0,54:0,55:0,56:0,57:0,58:0,59:0,60:0,61:0,62:0,63:0,64:0,65:0,66:0,67:0,68:0,69:0,70:0,71:0,72:0,73:0,74:0,75:0,76:0,77:0,78:0,79:0";"std.tec.fordpr=1"})</f>
        <v>Premium vs S&amp;P 500 1M</v>
      </c>
      <c r="U5" s="31" t="str">
        <f>_xll.ECONOMATICA($B$6:$B$998,"return","12M",IF(C2="","LATEST",C2),,,,"DECIMAL",,,"Return 12M")</f>
        <v>Return 12M</v>
      </c>
      <c r="V5" s="31" t="str">
        <f>_xll.ECONOMATICA($B$6:$B$998,"Premium","12M",IF(C2="","LATEST",C2),,,,"decimal",,,"Premium vs S&amp;P 500 12M",{"tc.dft=true";"std.tec.stt.bmk=0:2284,1:2284,2:79083,3:0,4:0,5:0,6:0,7:0,8:0,9:0,10:0,11:0,12:0,13:0,14:0,15:0,16:0,17:0,18:0,19:0,20:0,21:0,22:0,23:0,24:0,25:0,26:0,27:0,28:0,29:0,30:0,31:0,";"std.tec.stt.bmk=32:0,33:0,34:0,35:0,36:0,37:0,38:0,39:0,40:0,41:0,42:0,43:0,44:0,45:0,46:0,47:0,48:0,49:0,50:0,51:0,52:0,53:0,54:0,55:0,56:0,57:0,58:0,59:0,60:0,61:0,62:0,63:0,64:0,65:0,66:0,67:0,68:0,69:0,70:0,71:0,72:0,73:0,74:0,75:0,76:0,77:0,78:0,79:0";"std.tec.fordpr=1"})</f>
        <v>Premium vs S&amp;P 500 12M</v>
      </c>
      <c r="W5" s="31" t="str">
        <f>_xll.ECONOMATICA($B$6:$B$998,"return","36M",IF(C2="","LATEST",C2),,,,"DECIMAL",,,"Return 36M")</f>
        <v>Return 36M</v>
      </c>
      <c r="X5" s="31" t="str">
        <f>_xll.ECONOMATICA($B$6:$B$998,"Premium","36M",IF(C2="","LATEST",C2),,,,"decimal",,,"Premium vs S&amp;P 500 36M",{"tc.dft=true";"std.tec.stt.bmk=0:2284,1:2284,2:79083,3:0,4:0,5:0,6:0,7:0,8:0,9:0,10:0,11:0,12:0,13:0,14:0,15:0,16:0,17:0,18:0,19:0,20:0,21:0,22:0,23:0,24:0,25:0,26:0,27:0,28:0,29:0,30:0,31:0,";"std.tec.stt.bmk=32:0,33:0,34:0,35:0,36:0,37:0,38:0,39:0,40:0,41:0,42:0,43:0,44:0,45:0,46:0,47:0,48:0,49:0,50:0,51:0,52:0,53:0,54:0,55:0,56:0,57:0,58:0,59:0,60:0,61:0,62:0,63:0,64:0,65:0,66:0,67:0,68:0,69:0,70:0,71:0,72:0,73:0,74:0,75:0,76:0,77:0,78:0,79:0";"std.tec.fordpr=1"})</f>
        <v>Premium vs S&amp;P 500 36M</v>
      </c>
      <c r="Y5" s="31" t="str">
        <f>_xll.ECONOMATICA($B$6:$B$998,"return","YTD",IF(C2="","LATEST",C2),,,,"DECIMAL",,,"Return YTD")</f>
        <v>Return YTD</v>
      </c>
      <c r="Z5" s="31" t="str">
        <f>_xll.ECONOMATICA($B$6:$B$998,"Premium","YTD",IF(C2="","LATEST",C2),,,,"decimal",,,"Premium vs S&amp;P 500 YTD",{"tc.dft=true";"std.tec.stt.bmk=0:2284,1:2284,2:79083,3:0,4:0,5:0,6:0,7:0,8:0,9:0,10:0,11:0,12:0,13:0,14:0,15:0,16:0,17:0,18:0,19:0,20:0,21:0,22:0,23:0,24:0,25:0,26:0,27:0,28:0,29:0,30:0,31:0,";"std.tec.stt.bmk=32:0,33:0,34:0,35:0,36:0,37:0,38:0,39:0,40:0,41:0,42:0,43:0,44:0,45:0,46:0,47:0,48:0,49:0,50:0,51:0,52:0,53:0,54:0,55:0,56:0,57:0,58:0,59:0,60:0,61:0,62:0,63:0,64:0,65:0,66:0,67:0,68:0,69:0,70:0,71:0,72:0,73:0,74:0,75:0,76:0,77:0,78:0,79:0";"std.tec.fordpr=1"})</f>
        <v>Premium vs S&amp;P 500 YTD</v>
      </c>
      <c r="AB5" s="33" t="str">
        <f>_xll.ECONOMATICA($B$6:$B$998,"Volatility",$AB$4,IF(C2="","LATEST",C2),,,,"DECIMAL",,,"Volatility "&amp;$AB$4)</f>
        <v>Volatility 12M</v>
      </c>
      <c r="AC5" s="32" t="str">
        <f>_xll.ECONOMATICA($B$6:$B$998,"VAR %",$AB$4,IF(C2="","LATEST",C2),,,,"decimal",,,"Var 95% 1D (Last 12M)")</f>
        <v>Var 95% 1D (Last 12M)</v>
      </c>
      <c r="AD5" s="32" t="str">
        <f>_xll.ECONOMATICA($B$6:$B$998,"Sharpe",$AB$4,"D-0",,,,,,,"Sharpe "&amp;$AB$4)</f>
        <v>Sharpe 12M</v>
      </c>
      <c r="AE5" s="33" t="str">
        <f>_xll.ECONOMATICA($B$6:$B$998,"Return M",$AB$4,IF(C2="","LATEST",C2),,,,"DECIMAL",,,"Highest Monthly Return "&amp;$AB$4)</f>
        <v>Highest Monthly Return 12M</v>
      </c>
      <c r="AF5" s="33" t="str">
        <f>_xll.ECONOMATICA($B$6:$B$998,"Return M",$AB$4,IF(C2="","LATEST",C2),,,,"DECIMAL",,,"Lowest Monthly Return "&amp;$AB$4,{"std.tec.dret.mom=true"})</f>
        <v>Lowest Monthly Return 12M</v>
      </c>
      <c r="AG5" s="34" t="str">
        <f>_xll.ECONOMATICA($B$6:$B$998,"Number Premium",$AB$4,IF(C2="","LATEST",C2),,,,,,,"Months over S&amp;P 500 "&amp;$AB$4,{"std.tec.stt.bmk=0:2284,1:2284,2:79083,3:0,4:0,5:0,6:0,7:0,8:0,9:0,10:0,11:0,12:0,13:0,14:0,15:0,16:0,17:0,18:0,19:0,20:0,21:0,22:0,23:0,24:0,25:0,26:0,27:0,28:0,29:0,30:0,31:0,";"std.tec.stt.bmk=32:0,33:0,34:0,35:0,36:0,37:0,38:0,39:0,40:0,41:0,42:0,43:0,44:0,45:0,46:0,47:0,48:0,49:0,50:0,51:0,52:0,53:0,54:0,55:0,56:0,57:0,58:0,59:0,60:0,61:0,62:0,63:0,64:0,65:0,66:0,67:0,68:0,69:0,70:0,71:0,72:0,73:0,74:0,75:0,76:0,77:0,78:0,79:0";"std.tec.dret.noprc=true"})</f>
        <v>Months over S&amp;P 500 12M</v>
      </c>
      <c r="AH5" s="35" t="str">
        <f>_xll.ECONOMATICA($B$6:$B$998,"Div Yld (start)",$AB$4,IF(C2="","LATEST",C2),,,,"decimal",,,"Dividend Yield % "&amp;$AB$4)</f>
        <v>Dividend Yield % 12M</v>
      </c>
      <c r="AI5" s="36" t="str">
        <f>_xll.ECONOMATICA($B$6:$B$998,"Divid per Share",$AB$4,IF(C2="","LATEST",C2),,,,,,,"Dividends paid Per share "&amp;$AB$4)</f>
        <v>Dividends paid Per share 12M</v>
      </c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2:49" x14ac:dyDescent="0.2">
      <c r="B6" s="3" t="s">
        <v>976</v>
      </c>
      <c r="C6" s="3" t="s">
        <v>1830</v>
      </c>
      <c r="D6" s="3" t="s">
        <v>1295</v>
      </c>
      <c r="E6" s="4" t="s">
        <v>1741</v>
      </c>
      <c r="F6" s="3" t="s">
        <v>1955</v>
      </c>
      <c r="G6" s="19">
        <v>45875</v>
      </c>
      <c r="H6" s="19">
        <v>43354</v>
      </c>
      <c r="I6" s="45">
        <v>6.76</v>
      </c>
      <c r="J6" s="45">
        <v>11.9</v>
      </c>
      <c r="K6" s="37">
        <f>IFERROR(I6/J6,"")</f>
        <v>0.56806722689075628</v>
      </c>
      <c r="L6" s="19">
        <v>45572</v>
      </c>
      <c r="M6" s="43">
        <v>18.880680000000002</v>
      </c>
      <c r="N6" s="43">
        <v>81.743766753000003</v>
      </c>
      <c r="O6" s="37">
        <f>IFERROR(M6/N6,"")</f>
        <v>0.23097394150003589</v>
      </c>
      <c r="Q6" s="6">
        <v>-1.6011644831999999E-2</v>
      </c>
      <c r="R6" s="6">
        <v>-2.3293533456E-2</v>
      </c>
      <c r="S6" s="6">
        <v>-9.0174966353E-2</v>
      </c>
      <c r="T6" s="6">
        <v>-0.10063942525</v>
      </c>
      <c r="U6" s="6">
        <v>-0.37981651375999997</v>
      </c>
      <c r="V6" s="6">
        <v>-0.59069889420999999</v>
      </c>
      <c r="W6" s="6">
        <v>-0.72066115703</v>
      </c>
      <c r="X6" s="6">
        <v>-1.2513654191000001</v>
      </c>
      <c r="Y6" s="6">
        <v>8.5072231141000001E-2</v>
      </c>
      <c r="Z6" s="6">
        <v>6.2794475069999998E-3</v>
      </c>
      <c r="AB6" s="7">
        <v>0.90299125414000003</v>
      </c>
      <c r="AC6" s="7">
        <v>9.8523562686000002E-2</v>
      </c>
      <c r="AD6" s="8">
        <v>-2.4560477753999999E-2</v>
      </c>
      <c r="AE6" s="7">
        <v>0.52405498281999996</v>
      </c>
      <c r="AF6" s="7">
        <v>-0.24930714543999999</v>
      </c>
      <c r="AG6" s="4">
        <v>3</v>
      </c>
      <c r="AH6" s="9">
        <v>0</v>
      </c>
      <c r="AI6" s="10">
        <v>0</v>
      </c>
    </row>
    <row r="7" spans="2:49" x14ac:dyDescent="0.2">
      <c r="B7" s="3" t="s">
        <v>2019</v>
      </c>
      <c r="C7" s="3" t="s">
        <v>2099</v>
      </c>
      <c r="D7" s="3" t="s">
        <v>2029</v>
      </c>
      <c r="E7" s="4" t="s">
        <v>1741</v>
      </c>
      <c r="F7" s="3" t="s">
        <v>1969</v>
      </c>
      <c r="G7" s="19">
        <v>45875</v>
      </c>
      <c r="H7" s="19">
        <v>44168</v>
      </c>
      <c r="I7" s="45">
        <v>1.86</v>
      </c>
      <c r="J7" s="45">
        <v>3.15</v>
      </c>
      <c r="K7" s="37">
        <f t="shared" ref="K7:K68" si="0">IFERROR(I7/J7,"")</f>
        <v>0.59047619047619049</v>
      </c>
      <c r="L7" s="19">
        <v>45572</v>
      </c>
      <c r="M7" s="43">
        <v>9.1437600000000003</v>
      </c>
      <c r="N7" s="43">
        <v>108.25945747</v>
      </c>
      <c r="O7" s="37">
        <f t="shared" ref="O7:O68" si="1">IFERROR(M7/N7,"")</f>
        <v>8.4461535404736776E-2</v>
      </c>
      <c r="Q7" s="6">
        <v>1.0869565217000001E-2</v>
      </c>
      <c r="R7" s="6">
        <v>3.5876765942000001E-3</v>
      </c>
      <c r="S7" s="6">
        <v>-0.13888888889000001</v>
      </c>
      <c r="T7" s="6">
        <v>-0.14935334779000001</v>
      </c>
      <c r="U7" s="6">
        <v>-8.7653897091999999E-2</v>
      </c>
      <c r="V7" s="6">
        <v>-0.29853627754000001</v>
      </c>
      <c r="W7" s="6">
        <v>-0.81212121211999999</v>
      </c>
      <c r="X7" s="6">
        <v>-1.3428254742000001</v>
      </c>
      <c r="Y7" s="6">
        <v>0.16981132074999999</v>
      </c>
      <c r="Z7" s="6">
        <v>9.1018537120999998E-2</v>
      </c>
      <c r="AB7" s="7">
        <v>0.82415419284000002</v>
      </c>
      <c r="AC7" s="7">
        <v>8.5498641422000005E-2</v>
      </c>
      <c r="AD7" s="8">
        <v>0.33619821352000001</v>
      </c>
      <c r="AE7" s="7">
        <v>0.51269035532999996</v>
      </c>
      <c r="AF7" s="7">
        <v>-0.38926174496999999</v>
      </c>
      <c r="AG7" s="4">
        <v>6</v>
      </c>
      <c r="AH7" s="9">
        <v>0</v>
      </c>
      <c r="AI7" s="10">
        <v>0</v>
      </c>
    </row>
    <row r="8" spans="2:49" x14ac:dyDescent="0.2">
      <c r="B8" s="3" t="s">
        <v>2964</v>
      </c>
      <c r="C8" s="3" t="s">
        <v>3019</v>
      </c>
      <c r="D8" s="3" t="s">
        <v>3135</v>
      </c>
      <c r="E8" s="4" t="s">
        <v>1750</v>
      </c>
      <c r="F8" s="3" t="s">
        <v>1960</v>
      </c>
      <c r="G8" s="19">
        <v>45875</v>
      </c>
      <c r="H8" s="19">
        <v>45664</v>
      </c>
      <c r="I8" s="45">
        <v>1.06</v>
      </c>
      <c r="J8" s="45"/>
      <c r="K8" s="37" t="str">
        <f t="shared" si="0"/>
        <v/>
      </c>
      <c r="L8" s="19"/>
      <c r="M8" s="43">
        <v>78.791920000000005</v>
      </c>
      <c r="N8" s="43">
        <v>193.72023286000001</v>
      </c>
      <c r="O8" s="37">
        <f t="shared" si="1"/>
        <v>0.40673046298133592</v>
      </c>
      <c r="Q8" s="6">
        <v>-9.3457943930999998E-3</v>
      </c>
      <c r="R8" s="6">
        <v>-1.6627683016999999E-2</v>
      </c>
      <c r="S8" s="6">
        <v>-0.54893617020999996</v>
      </c>
      <c r="T8" s="6">
        <v>-0.55940062910999999</v>
      </c>
      <c r="U8" s="6"/>
      <c r="V8" s="6"/>
      <c r="W8" s="6"/>
      <c r="X8" s="6"/>
      <c r="Y8" s="6"/>
      <c r="Z8" s="6"/>
      <c r="AB8" s="7"/>
      <c r="AC8" s="7"/>
      <c r="AD8" s="8"/>
      <c r="AE8" s="7">
        <v>0.38059701492999998</v>
      </c>
      <c r="AF8" s="7">
        <v>-0.47706422018</v>
      </c>
      <c r="AG8" s="4"/>
      <c r="AH8" s="9"/>
      <c r="AI8" s="10"/>
    </row>
    <row r="9" spans="2:49" x14ac:dyDescent="0.2">
      <c r="B9" s="3" t="s">
        <v>979</v>
      </c>
      <c r="C9" s="3" t="s">
        <v>1864</v>
      </c>
      <c r="D9" s="3" t="s">
        <v>1297</v>
      </c>
      <c r="E9" s="4" t="s">
        <v>1741</v>
      </c>
      <c r="F9" s="3" t="s">
        <v>1957</v>
      </c>
      <c r="G9" s="19">
        <v>45875</v>
      </c>
      <c r="H9" s="19">
        <v>43776</v>
      </c>
      <c r="I9" s="45">
        <v>5.04</v>
      </c>
      <c r="J9" s="45">
        <v>9.42</v>
      </c>
      <c r="K9" s="37">
        <f t="shared" si="0"/>
        <v>0.53503184713375795</v>
      </c>
      <c r="L9" s="19">
        <v>45686</v>
      </c>
      <c r="M9" s="43">
        <v>61.795439999999999</v>
      </c>
      <c r="N9" s="43">
        <v>46.043155949000003</v>
      </c>
      <c r="O9" s="37">
        <f t="shared" si="1"/>
        <v>1.3421199899600305</v>
      </c>
      <c r="Q9" s="6">
        <v>6.7796610169999993E-2</v>
      </c>
      <c r="R9" s="6">
        <v>6.0514721546000003E-2</v>
      </c>
      <c r="S9" s="6">
        <v>-5.0847457626000001E-2</v>
      </c>
      <c r="T9" s="6">
        <v>-6.1311916527E-2</v>
      </c>
      <c r="U9" s="6">
        <v>1.8593371059999999E-2</v>
      </c>
      <c r="V9" s="6">
        <v>-0.19228900937999999</v>
      </c>
      <c r="W9" s="6">
        <v>-0.81333333333000002</v>
      </c>
      <c r="X9" s="6">
        <v>-1.3440375953999999</v>
      </c>
      <c r="Y9" s="6">
        <v>0.6</v>
      </c>
      <c r="Z9" s="6">
        <v>0.52120721637</v>
      </c>
      <c r="AB9" s="7">
        <v>1.3079847008000001</v>
      </c>
      <c r="AC9" s="7">
        <v>0.16439643811999999</v>
      </c>
      <c r="AD9" s="8">
        <v>0.79029780592999999</v>
      </c>
      <c r="AE9" s="7">
        <v>1.0634920635</v>
      </c>
      <c r="AF9" s="7">
        <v>-0.30847457627000002</v>
      </c>
      <c r="AG9" s="4">
        <v>5</v>
      </c>
      <c r="AH9" s="9">
        <v>0</v>
      </c>
      <c r="AI9" s="10">
        <v>0</v>
      </c>
    </row>
    <row r="10" spans="2:49" x14ac:dyDescent="0.2">
      <c r="B10" s="3" t="s">
        <v>2965</v>
      </c>
      <c r="C10" s="3" t="s">
        <v>3020</v>
      </c>
      <c r="D10" s="3" t="s">
        <v>3136</v>
      </c>
      <c r="E10" s="4" t="s">
        <v>1750</v>
      </c>
      <c r="F10" s="3" t="s">
        <v>1960</v>
      </c>
      <c r="G10" s="19">
        <v>45875</v>
      </c>
      <c r="H10" s="19">
        <v>45814</v>
      </c>
      <c r="I10" s="45">
        <v>6.52</v>
      </c>
      <c r="J10" s="45"/>
      <c r="K10" s="37" t="str">
        <f t="shared" si="0"/>
        <v/>
      </c>
      <c r="L10" s="19"/>
      <c r="M10" s="43">
        <v>1650.68796</v>
      </c>
      <c r="N10" s="43"/>
      <c r="O10" s="37" t="str">
        <f t="shared" si="1"/>
        <v/>
      </c>
      <c r="Q10" s="6">
        <v>5.1612903225999998E-2</v>
      </c>
      <c r="R10" s="6">
        <v>4.4331014602E-2</v>
      </c>
      <c r="S10" s="6">
        <v>0.32790224031999998</v>
      </c>
      <c r="T10" s="6">
        <v>0.31743778142000001</v>
      </c>
      <c r="U10" s="6"/>
      <c r="V10" s="6"/>
      <c r="W10" s="6"/>
      <c r="X10" s="6"/>
      <c r="Y10" s="6"/>
      <c r="Z10" s="6"/>
      <c r="AB10" s="7"/>
      <c r="AC10" s="7"/>
      <c r="AD10" s="8"/>
      <c r="AE10" s="7">
        <v>0.16795366796</v>
      </c>
      <c r="AF10" s="7">
        <v>7.7685950412999999E-2</v>
      </c>
      <c r="AG10" s="4"/>
      <c r="AH10" s="9"/>
      <c r="AI10" s="10"/>
    </row>
    <row r="11" spans="2:49" x14ac:dyDescent="0.2">
      <c r="B11" s="3" t="s">
        <v>2453</v>
      </c>
      <c r="C11" s="3" t="s">
        <v>2455</v>
      </c>
      <c r="D11" s="3" t="s">
        <v>2454</v>
      </c>
      <c r="E11" s="4" t="s">
        <v>1741</v>
      </c>
      <c r="F11" s="3" t="s">
        <v>700</v>
      </c>
      <c r="G11" s="19">
        <v>45875</v>
      </c>
      <c r="H11" s="19">
        <v>43691</v>
      </c>
      <c r="I11" s="45">
        <v>1.5649999999999999</v>
      </c>
      <c r="J11" s="45">
        <v>3.1</v>
      </c>
      <c r="K11" s="37">
        <f t="shared" si="0"/>
        <v>0.50483870967741928</v>
      </c>
      <c r="L11" s="19">
        <v>45567</v>
      </c>
      <c r="M11" s="43">
        <v>10.123984999999999</v>
      </c>
      <c r="N11" s="43">
        <v>14.85369929</v>
      </c>
      <c r="O11" s="37">
        <f t="shared" si="1"/>
        <v>0.68158004294699837</v>
      </c>
      <c r="Q11" s="6">
        <v>-1.3862633899E-2</v>
      </c>
      <c r="R11" s="6">
        <v>-2.1144522523E-2</v>
      </c>
      <c r="S11" s="6">
        <v>6.4625850339999999E-2</v>
      </c>
      <c r="T11" s="6">
        <v>5.4161391438999999E-2</v>
      </c>
      <c r="U11" s="6">
        <v>-0.2175</v>
      </c>
      <c r="V11" s="6">
        <v>-0.42838238043999999</v>
      </c>
      <c r="W11" s="6">
        <v>-0.88701992492000004</v>
      </c>
      <c r="X11" s="6">
        <v>-1.4177241869999999</v>
      </c>
      <c r="Y11" s="6">
        <v>3.6423841060000003E-2</v>
      </c>
      <c r="Z11" s="6">
        <v>-4.2368942573000001E-2</v>
      </c>
      <c r="AB11" s="7">
        <v>1.1318298684999999</v>
      </c>
      <c r="AC11" s="7">
        <v>0.12777393132000001</v>
      </c>
      <c r="AD11" s="8">
        <v>0.20585336600000001</v>
      </c>
      <c r="AE11" s="7">
        <v>0.34444444444</v>
      </c>
      <c r="AF11" s="7">
        <v>-0.35123966942000001</v>
      </c>
      <c r="AG11" s="4">
        <v>4</v>
      </c>
      <c r="AH11" s="9">
        <v>0</v>
      </c>
      <c r="AI11" s="10">
        <v>0</v>
      </c>
    </row>
    <row r="12" spans="2:49" x14ac:dyDescent="0.2">
      <c r="B12" s="3" t="s">
        <v>1937</v>
      </c>
      <c r="C12" s="3" t="s">
        <v>1945</v>
      </c>
      <c r="D12" s="3" t="s">
        <v>1948</v>
      </c>
      <c r="E12" s="4" t="s">
        <v>1745</v>
      </c>
      <c r="F12" s="3" t="s">
        <v>1961</v>
      </c>
      <c r="G12" s="19">
        <v>45265</v>
      </c>
      <c r="H12" s="19">
        <v>44133</v>
      </c>
      <c r="I12" s="45">
        <v>23.99</v>
      </c>
      <c r="J12" s="45">
        <v>24.47</v>
      </c>
      <c r="K12" s="37">
        <f t="shared" si="0"/>
        <v>0.9803841438496117</v>
      </c>
      <c r="L12" s="19">
        <v>45107</v>
      </c>
      <c r="M12" s="43">
        <v>178251.19370999999</v>
      </c>
      <c r="N12" s="43">
        <v>132253.10209999999</v>
      </c>
      <c r="O12" s="37">
        <f t="shared" si="1"/>
        <v>1.3478034985918113</v>
      </c>
      <c r="Q12" s="6">
        <v>4.1701417831000001E-4</v>
      </c>
      <c r="R12" s="6">
        <v>9.8596935823000009E-4</v>
      </c>
      <c r="S12" s="6">
        <v>3.3606204222000002E-2</v>
      </c>
      <c r="T12" s="6">
        <v>-1.4311122098E-2</v>
      </c>
      <c r="U12" s="6">
        <v>0.48729076254999998</v>
      </c>
      <c r="V12" s="6">
        <v>0.34516454595000001</v>
      </c>
      <c r="W12" s="6">
        <v>0.26196738558999999</v>
      </c>
      <c r="X12" s="6">
        <v>2.7300762172999999E-2</v>
      </c>
      <c r="Y12" s="6">
        <v>0.54177377892</v>
      </c>
      <c r="Z12" s="6">
        <v>0.35224910122999997</v>
      </c>
      <c r="AB12" s="7">
        <v>0.45606380279999997</v>
      </c>
      <c r="AC12" s="7">
        <v>4.7849296001999997E-2</v>
      </c>
      <c r="AD12" s="8"/>
      <c r="AE12" s="7">
        <v>0.51517027863999998</v>
      </c>
      <c r="AF12" s="7">
        <v>-0.10861182519</v>
      </c>
      <c r="AG12" s="4">
        <v>5</v>
      </c>
      <c r="AH12" s="9">
        <v>0</v>
      </c>
      <c r="AI12" s="10">
        <v>0</v>
      </c>
    </row>
    <row r="13" spans="2:49" x14ac:dyDescent="0.2">
      <c r="B13" s="3" t="s">
        <v>2020</v>
      </c>
      <c r="C13" s="3" t="s">
        <v>2123</v>
      </c>
      <c r="D13" s="3" t="s">
        <v>2030</v>
      </c>
      <c r="E13" s="4" t="s">
        <v>1743</v>
      </c>
      <c r="F13" s="3" t="s">
        <v>1961</v>
      </c>
      <c r="G13" s="19">
        <v>45875</v>
      </c>
      <c r="H13" s="19">
        <v>44175</v>
      </c>
      <c r="I13" s="45">
        <v>4.12</v>
      </c>
      <c r="J13" s="45">
        <v>5.15</v>
      </c>
      <c r="K13" s="37"/>
      <c r="L13" s="19">
        <v>45859</v>
      </c>
      <c r="M13" s="43">
        <v>18460.14616</v>
      </c>
      <c r="N13" s="43">
        <v>21310.596362</v>
      </c>
      <c r="O13" s="37">
        <f t="shared" si="1"/>
        <v>0.86624258873004689</v>
      </c>
      <c r="Q13" s="6">
        <v>-5.5045871559000002E-2</v>
      </c>
      <c r="R13" s="6">
        <v>-6.2327760183E-2</v>
      </c>
      <c r="S13" s="6">
        <v>8.4210526315999998E-2</v>
      </c>
      <c r="T13" s="6">
        <v>7.3746067415000005E-2</v>
      </c>
      <c r="U13" s="6">
        <v>0.44561403509000003</v>
      </c>
      <c r="V13" s="6">
        <v>0.23473165464000001</v>
      </c>
      <c r="W13" s="6">
        <v>-0.63604240283000002</v>
      </c>
      <c r="X13" s="6">
        <v>-1.1667466649</v>
      </c>
      <c r="Y13" s="6">
        <v>0.40614334471000002</v>
      </c>
      <c r="Z13" s="6">
        <v>0.32735056107999999</v>
      </c>
      <c r="AB13" s="7">
        <v>0.71771431200000002</v>
      </c>
      <c r="AC13" s="7">
        <v>7.5721115204999995E-2</v>
      </c>
      <c r="AD13" s="8">
        <v>0.80169407177999996</v>
      </c>
      <c r="AE13" s="7">
        <v>0.69801980198000002</v>
      </c>
      <c r="AF13" s="7">
        <v>-0.22605363984999999</v>
      </c>
      <c r="AG13" s="4">
        <v>6</v>
      </c>
      <c r="AH13" s="9">
        <v>0</v>
      </c>
      <c r="AI13" s="10">
        <v>0</v>
      </c>
    </row>
    <row r="14" spans="2:49" x14ac:dyDescent="0.2">
      <c r="B14" s="3" t="s">
        <v>2606</v>
      </c>
      <c r="C14" s="3" t="s">
        <v>2779</v>
      </c>
      <c r="D14" s="3" t="s">
        <v>2644</v>
      </c>
      <c r="E14" s="4" t="s">
        <v>1766</v>
      </c>
      <c r="F14" s="3" t="s">
        <v>1961</v>
      </c>
      <c r="G14" s="19">
        <v>45875</v>
      </c>
      <c r="H14" s="19">
        <v>45218</v>
      </c>
      <c r="I14" s="45">
        <v>69.09</v>
      </c>
      <c r="J14" s="45">
        <v>72.069999999999993</v>
      </c>
      <c r="K14" s="37">
        <f t="shared" si="0"/>
        <v>0.95865131122519787</v>
      </c>
      <c r="L14" s="19">
        <v>45873</v>
      </c>
      <c r="M14" s="43">
        <v>102800.73824999999</v>
      </c>
      <c r="N14" s="43">
        <v>57549.387793000002</v>
      </c>
      <c r="O14" s="37">
        <f t="shared" si="1"/>
        <v>1.7863046366325399</v>
      </c>
      <c r="Q14" s="6">
        <v>-2.5666337612E-2</v>
      </c>
      <c r="R14" s="6">
        <v>-3.2948226236000001E-2</v>
      </c>
      <c r="S14" s="6">
        <v>7.6796482411999998</v>
      </c>
      <c r="T14" s="6">
        <v>7.6691837823000002</v>
      </c>
      <c r="U14" s="6">
        <v>5.3211344921999997</v>
      </c>
      <c r="V14" s="6">
        <v>5.1102521118000004</v>
      </c>
      <c r="W14" s="6"/>
      <c r="X14" s="6"/>
      <c r="Y14" s="6">
        <v>8.4385245902000001</v>
      </c>
      <c r="Z14" s="6">
        <v>8.3597318064999993</v>
      </c>
      <c r="AB14" s="7">
        <v>2.0314535653000001</v>
      </c>
      <c r="AC14" s="7">
        <v>0.61013461588999995</v>
      </c>
      <c r="AD14" s="8">
        <v>64.707812165999997</v>
      </c>
      <c r="AE14" s="7">
        <v>8.3816993463999996</v>
      </c>
      <c r="AF14" s="7">
        <v>-0.18619791666999999</v>
      </c>
      <c r="AG14" s="4">
        <v>4</v>
      </c>
      <c r="AH14" s="9">
        <v>0</v>
      </c>
      <c r="AI14" s="10">
        <v>0</v>
      </c>
    </row>
    <row r="15" spans="2:49" x14ac:dyDescent="0.2">
      <c r="B15" s="3" t="s">
        <v>980</v>
      </c>
      <c r="C15" s="3" t="s">
        <v>1496</v>
      </c>
      <c r="D15" s="3" t="s">
        <v>1298</v>
      </c>
      <c r="E15" s="4" t="s">
        <v>1742</v>
      </c>
      <c r="F15" s="3" t="s">
        <v>1961</v>
      </c>
      <c r="G15" s="19">
        <v>45875</v>
      </c>
      <c r="H15" s="19">
        <v>42635</v>
      </c>
      <c r="I15" s="45">
        <v>2.17</v>
      </c>
      <c r="J15" s="45">
        <v>3.78</v>
      </c>
      <c r="K15" s="37">
        <f t="shared" si="0"/>
        <v>0.57407407407407407</v>
      </c>
      <c r="L15" s="19">
        <v>45565</v>
      </c>
      <c r="M15" s="43">
        <v>331.09859999999998</v>
      </c>
      <c r="N15" s="43">
        <v>274.19356055999998</v>
      </c>
      <c r="O15" s="37">
        <f t="shared" si="1"/>
        <v>1.2075360169793186</v>
      </c>
      <c r="Q15" s="6">
        <v>-0.11428571428000001</v>
      </c>
      <c r="R15" s="6">
        <v>-0.12156760291</v>
      </c>
      <c r="S15" s="6">
        <v>4.8309178743000003E-2</v>
      </c>
      <c r="T15" s="6">
        <v>3.7844719842000003E-2</v>
      </c>
      <c r="U15" s="6">
        <v>-0.38526912181</v>
      </c>
      <c r="V15" s="6">
        <v>-0.59615150226000002</v>
      </c>
      <c r="W15" s="6">
        <v>-0.37822349570000002</v>
      </c>
      <c r="X15" s="6">
        <v>-0.90892775775000001</v>
      </c>
      <c r="Y15" s="6">
        <v>-0.19629629630000001</v>
      </c>
      <c r="Z15" s="6">
        <v>-0.27508907992999998</v>
      </c>
      <c r="AB15" s="7">
        <v>0.58470488433000001</v>
      </c>
      <c r="AC15" s="7">
        <v>6.1229333414999997E-2</v>
      </c>
      <c r="AD15" s="8">
        <v>-0.45265169743</v>
      </c>
      <c r="AE15" s="7">
        <v>0.19718309858999999</v>
      </c>
      <c r="AF15" s="7">
        <v>-0.26377952756</v>
      </c>
      <c r="AG15" s="4">
        <v>5</v>
      </c>
      <c r="AH15" s="9">
        <v>0</v>
      </c>
      <c r="AI15" s="10">
        <v>0</v>
      </c>
    </row>
    <row r="16" spans="2:49" x14ac:dyDescent="0.2">
      <c r="B16" s="3" t="s">
        <v>2966</v>
      </c>
      <c r="C16" s="3" t="s">
        <v>3021</v>
      </c>
      <c r="D16" s="3" t="s">
        <v>3137</v>
      </c>
      <c r="E16" s="4" t="s">
        <v>1754</v>
      </c>
      <c r="F16" s="3" t="s">
        <v>1960</v>
      </c>
      <c r="G16" s="19">
        <v>45875</v>
      </c>
      <c r="H16" s="19">
        <v>45861</v>
      </c>
      <c r="I16" s="45">
        <v>28.95</v>
      </c>
      <c r="J16" s="45"/>
      <c r="K16" s="37" t="str">
        <f t="shared" si="0"/>
        <v/>
      </c>
      <c r="L16" s="19"/>
      <c r="M16" s="43">
        <v>33643.692450000002</v>
      </c>
      <c r="N16" s="43"/>
      <c r="O16" s="37" t="str">
        <f t="shared" si="1"/>
        <v/>
      </c>
      <c r="Q16" s="6">
        <v>1.9366197184000001E-2</v>
      </c>
      <c r="R16" s="6">
        <v>1.208430856E-2</v>
      </c>
      <c r="S16" s="6"/>
      <c r="T16" s="6"/>
      <c r="U16" s="6"/>
      <c r="V16" s="6"/>
      <c r="W16" s="6"/>
      <c r="X16" s="6"/>
      <c r="Y16" s="6"/>
      <c r="Z16" s="6"/>
      <c r="AB16" s="7"/>
      <c r="AC16" s="7"/>
      <c r="AD16" s="8"/>
      <c r="AE16" s="7">
        <v>5.1198257081000002E-2</v>
      </c>
      <c r="AF16" s="7">
        <v>5.1198257081000002E-2</v>
      </c>
      <c r="AG16" s="4"/>
      <c r="AH16" s="9"/>
      <c r="AI16" s="10"/>
    </row>
    <row r="17" spans="2:35" x14ac:dyDescent="0.2">
      <c r="B17" s="3" t="s">
        <v>39</v>
      </c>
      <c r="C17" s="3" t="s">
        <v>467</v>
      </c>
      <c r="D17" s="3" t="s">
        <v>394</v>
      </c>
      <c r="E17" s="4" t="s">
        <v>1744</v>
      </c>
      <c r="F17" s="3" t="s">
        <v>1957</v>
      </c>
      <c r="G17" s="19">
        <v>45875</v>
      </c>
      <c r="H17" s="19">
        <v>37091</v>
      </c>
      <c r="I17" s="45">
        <v>247.54</v>
      </c>
      <c r="J17" s="45">
        <v>396.28490698000002</v>
      </c>
      <c r="K17" s="37">
        <f t="shared" si="0"/>
        <v>0.62465159696958383</v>
      </c>
      <c r="L17" s="19">
        <v>45693</v>
      </c>
      <c r="M17" s="43">
        <v>1980855.429</v>
      </c>
      <c r="N17" s="43">
        <v>1054685.9029000001</v>
      </c>
      <c r="O17" s="37">
        <f t="shared" si="1"/>
        <v>1.8781472508102866</v>
      </c>
      <c r="Q17" s="6">
        <v>1.9022948963999999E-3</v>
      </c>
      <c r="R17" s="6">
        <v>-5.3795937273999998E-3</v>
      </c>
      <c r="S17" s="6">
        <v>-0.18780759892000001</v>
      </c>
      <c r="T17" s="6">
        <v>-0.19827205782000001</v>
      </c>
      <c r="U17" s="6">
        <v>-0.21287308899999999</v>
      </c>
      <c r="V17" s="6">
        <v>-0.42375546944999998</v>
      </c>
      <c r="W17" s="6">
        <v>-0.16269442440000001</v>
      </c>
      <c r="X17" s="6">
        <v>-0.69339868645000002</v>
      </c>
      <c r="Y17" s="6">
        <v>-0.28984702318</v>
      </c>
      <c r="Z17" s="6">
        <v>-0.36863980682000003</v>
      </c>
      <c r="AB17" s="7">
        <v>0.27820773676999999</v>
      </c>
      <c r="AC17" s="7">
        <v>2.8589860548000001E-2</v>
      </c>
      <c r="AD17" s="8">
        <v>-0.83091630966999996</v>
      </c>
      <c r="AE17" s="7">
        <v>9.8911192512000007E-2</v>
      </c>
      <c r="AF17" s="7">
        <v>-0.10636019939999999</v>
      </c>
      <c r="AG17" s="4">
        <v>2</v>
      </c>
      <c r="AH17" s="9">
        <v>1.3932471444E-2</v>
      </c>
      <c r="AI17" s="10">
        <v>4.4400000000000004</v>
      </c>
    </row>
    <row r="18" spans="2:35" x14ac:dyDescent="0.2">
      <c r="B18" s="3" t="s">
        <v>2220</v>
      </c>
      <c r="C18" s="3" t="s">
        <v>2224</v>
      </c>
      <c r="D18" s="3" t="s">
        <v>2222</v>
      </c>
      <c r="E18" s="4" t="s">
        <v>1745</v>
      </c>
      <c r="F18" s="3" t="s">
        <v>1961</v>
      </c>
      <c r="G18" s="19">
        <v>45736</v>
      </c>
      <c r="H18" s="19">
        <v>44286</v>
      </c>
      <c r="I18" s="45">
        <v>1.48</v>
      </c>
      <c r="J18" s="45">
        <v>1.49</v>
      </c>
      <c r="K18" s="37">
        <f t="shared" si="0"/>
        <v>0.99328859060402686</v>
      </c>
      <c r="L18" s="19">
        <v>45734</v>
      </c>
      <c r="M18" s="43">
        <v>1782.0976000000001</v>
      </c>
      <c r="N18" s="43">
        <v>1765.8161035000001</v>
      </c>
      <c r="O18" s="37">
        <f t="shared" si="1"/>
        <v>1.009220380575151</v>
      </c>
      <c r="Q18" s="6">
        <v>6.8027210891000002E-3</v>
      </c>
      <c r="R18" s="6">
        <v>8.9876314632000003E-3</v>
      </c>
      <c r="S18" s="6">
        <v>6.4748201438999994E-2</v>
      </c>
      <c r="T18" s="6">
        <v>0.13906426416000001</v>
      </c>
      <c r="U18" s="6">
        <v>0.14728682169999999</v>
      </c>
      <c r="V18" s="6">
        <v>6.3401295100999996E-2</v>
      </c>
      <c r="W18" s="6">
        <v>-0.55421686746999999</v>
      </c>
      <c r="X18" s="6">
        <v>-0.82303554140000001</v>
      </c>
      <c r="Y18" s="6">
        <v>0.29824561404</v>
      </c>
      <c r="Z18" s="6">
        <v>0.33543598473000003</v>
      </c>
      <c r="AB18" s="7">
        <v>0.58318943404000001</v>
      </c>
      <c r="AC18" s="7">
        <v>6.1992204968000002E-2</v>
      </c>
      <c r="AD18" s="8"/>
      <c r="AE18" s="7">
        <v>0.41666666667000002</v>
      </c>
      <c r="AF18" s="7">
        <v>-0.4</v>
      </c>
      <c r="AG18" s="4">
        <v>7</v>
      </c>
      <c r="AH18" s="9">
        <v>0</v>
      </c>
      <c r="AI18" s="10">
        <v>0</v>
      </c>
    </row>
    <row r="19" spans="2:35" x14ac:dyDescent="0.2">
      <c r="B19" s="3" t="s">
        <v>2063</v>
      </c>
      <c r="C19" s="3" t="s">
        <v>2081</v>
      </c>
      <c r="D19" s="3" t="s">
        <v>2072</v>
      </c>
      <c r="E19" s="4" t="s">
        <v>1741</v>
      </c>
      <c r="F19" s="3" t="s">
        <v>1961</v>
      </c>
      <c r="G19" s="19">
        <v>45875</v>
      </c>
      <c r="H19" s="19">
        <v>44235</v>
      </c>
      <c r="I19" s="45">
        <v>2.37</v>
      </c>
      <c r="J19" s="45">
        <v>3.49</v>
      </c>
      <c r="K19" s="37">
        <f t="shared" si="0"/>
        <v>0.6790830945558739</v>
      </c>
      <c r="L19" s="19">
        <v>45548</v>
      </c>
      <c r="M19" s="43">
        <v>515.47262999999998</v>
      </c>
      <c r="N19" s="43">
        <v>138.32406478999999</v>
      </c>
      <c r="O19" s="37">
        <f t="shared" si="1"/>
        <v>3.7265578537080817</v>
      </c>
      <c r="Q19" s="6">
        <v>0.24789385004</v>
      </c>
      <c r="R19" s="6">
        <v>0.24061196141999999</v>
      </c>
      <c r="S19" s="6">
        <v>0.28108108108000002</v>
      </c>
      <c r="T19" s="6">
        <v>0.27061662217999999</v>
      </c>
      <c r="U19" s="6">
        <v>4.1947375102999998E-3</v>
      </c>
      <c r="V19" s="6">
        <v>-0.20668764293</v>
      </c>
      <c r="W19" s="6">
        <v>0.61224489796000003</v>
      </c>
      <c r="X19" s="6">
        <v>8.1540635909E-2</v>
      </c>
      <c r="Y19" s="6">
        <v>0.19095477387000001</v>
      </c>
      <c r="Z19" s="6">
        <v>0.11216199022999999</v>
      </c>
      <c r="AB19" s="7">
        <v>0.87094423349000005</v>
      </c>
      <c r="AC19" s="7">
        <v>9.0447811416000001E-2</v>
      </c>
      <c r="AD19" s="8">
        <v>0.53999686597999996</v>
      </c>
      <c r="AE19" s="7">
        <v>0.28378378378000002</v>
      </c>
      <c r="AF19" s="7">
        <v>-0.24378109452999999</v>
      </c>
      <c r="AG19" s="4">
        <v>5</v>
      </c>
      <c r="AH19" s="9">
        <v>0</v>
      </c>
      <c r="AI19" s="10">
        <v>0</v>
      </c>
    </row>
    <row r="20" spans="2:35" x14ac:dyDescent="0.2">
      <c r="B20" s="3" t="s">
        <v>982</v>
      </c>
      <c r="C20" s="3" t="s">
        <v>1497</v>
      </c>
      <c r="D20" s="3" t="s">
        <v>1300</v>
      </c>
      <c r="E20" s="4" t="s">
        <v>1745</v>
      </c>
      <c r="F20" s="3" t="s">
        <v>1961</v>
      </c>
      <c r="G20" s="19">
        <v>45875</v>
      </c>
      <c r="H20" s="19">
        <v>42130</v>
      </c>
      <c r="I20" s="45">
        <v>8.0299999999999996E-2</v>
      </c>
      <c r="J20" s="45">
        <v>1.33</v>
      </c>
      <c r="K20" s="37">
        <f t="shared" si="0"/>
        <v>6.0375939849624055E-2</v>
      </c>
      <c r="L20" s="19">
        <v>45530</v>
      </c>
      <c r="M20" s="43">
        <v>2678.8117741000001</v>
      </c>
      <c r="N20" s="43">
        <v>1459.8426930999999</v>
      </c>
      <c r="O20" s="37">
        <f t="shared" si="1"/>
        <v>1.835000296101424</v>
      </c>
      <c r="Q20" s="6">
        <v>-0.15562565719999999</v>
      </c>
      <c r="R20" s="6">
        <v>-0.16290754583</v>
      </c>
      <c r="S20" s="6">
        <v>-0.67879999999999996</v>
      </c>
      <c r="T20" s="6">
        <v>-0.68926445889999999</v>
      </c>
      <c r="U20" s="6">
        <v>-0.91969999999999996</v>
      </c>
      <c r="V20" s="6">
        <v>-1.1305823803999999</v>
      </c>
      <c r="W20" s="6">
        <v>-0.96568376067999995</v>
      </c>
      <c r="X20" s="6">
        <v>-1.4963880226999999</v>
      </c>
      <c r="Y20" s="6">
        <v>-0.85093744198999999</v>
      </c>
      <c r="Z20" s="6">
        <v>-0.92973022561999996</v>
      </c>
      <c r="AB20" s="7">
        <v>1.5871476223000001</v>
      </c>
      <c r="AC20" s="7">
        <v>0.12222233726999999</v>
      </c>
      <c r="AD20" s="8">
        <v>-0.67800450758999997</v>
      </c>
      <c r="AE20" s="7">
        <v>0.40456852791999998</v>
      </c>
      <c r="AF20" s="7">
        <v>-0.66499791405999997</v>
      </c>
      <c r="AG20" s="4">
        <v>2</v>
      </c>
      <c r="AH20" s="9">
        <v>0</v>
      </c>
      <c r="AI20" s="10">
        <v>0</v>
      </c>
    </row>
    <row r="21" spans="2:35" x14ac:dyDescent="0.2">
      <c r="B21" s="3" t="s">
        <v>1788</v>
      </c>
      <c r="C21" s="3" t="s">
        <v>1791</v>
      </c>
      <c r="D21" s="3" t="s">
        <v>1792</v>
      </c>
      <c r="E21" s="4" t="s">
        <v>1742</v>
      </c>
      <c r="F21" s="3" t="s">
        <v>1961</v>
      </c>
      <c r="G21" s="19">
        <v>45875</v>
      </c>
      <c r="H21" s="19">
        <v>43965</v>
      </c>
      <c r="I21" s="45">
        <v>2.64</v>
      </c>
      <c r="J21" s="45">
        <v>3.67</v>
      </c>
      <c r="K21" s="37">
        <f t="shared" si="0"/>
        <v>0.7193460490463216</v>
      </c>
      <c r="L21" s="19">
        <v>45820</v>
      </c>
      <c r="M21" s="43">
        <v>1610.2072800000001</v>
      </c>
      <c r="N21" s="43">
        <v>2235.0423111</v>
      </c>
      <c r="O21" s="37">
        <f t="shared" si="1"/>
        <v>0.72043704586850499</v>
      </c>
      <c r="Q21" s="6">
        <v>-4.3478260869000002E-2</v>
      </c>
      <c r="R21" s="6">
        <v>-5.0760149492999999E-2</v>
      </c>
      <c r="S21" s="6">
        <v>-7.3684210525999994E-2</v>
      </c>
      <c r="T21" s="6">
        <v>-8.4148669427E-2</v>
      </c>
      <c r="U21" s="6">
        <v>-9.5890410957999994E-2</v>
      </c>
      <c r="V21" s="6">
        <v>-0.30677279140000002</v>
      </c>
      <c r="W21" s="6">
        <v>-0.68192771084000003</v>
      </c>
      <c r="X21" s="6">
        <v>-1.2126319728999999</v>
      </c>
      <c r="Y21" s="6">
        <v>0.32663316583000002</v>
      </c>
      <c r="Z21" s="6">
        <v>0.24784038219000001</v>
      </c>
      <c r="AB21" s="7">
        <v>1.1189839396000001</v>
      </c>
      <c r="AC21" s="7">
        <v>0.1219285473</v>
      </c>
      <c r="AD21" s="8">
        <v>0.5367777722</v>
      </c>
      <c r="AE21" s="7">
        <v>1.1608391607999999</v>
      </c>
      <c r="AF21" s="7">
        <v>-0.19886363636000001</v>
      </c>
      <c r="AG21" s="4">
        <v>5</v>
      </c>
      <c r="AH21" s="9">
        <v>0</v>
      </c>
      <c r="AI21" s="10">
        <v>0</v>
      </c>
    </row>
    <row r="22" spans="2:35" x14ac:dyDescent="0.2">
      <c r="B22" s="3" t="s">
        <v>40</v>
      </c>
      <c r="C22" s="3" t="s">
        <v>468</v>
      </c>
      <c r="D22" s="3" t="s">
        <v>395</v>
      </c>
      <c r="E22" s="4" t="s">
        <v>1746</v>
      </c>
      <c r="F22" s="3" t="s">
        <v>1963</v>
      </c>
      <c r="G22" s="19">
        <v>45875</v>
      </c>
      <c r="H22" s="19">
        <v>40570</v>
      </c>
      <c r="I22" s="45">
        <v>9.02</v>
      </c>
      <c r="J22" s="45">
        <v>11.467151416</v>
      </c>
      <c r="K22" s="37">
        <f t="shared" si="0"/>
        <v>0.78659465396214134</v>
      </c>
      <c r="L22" s="19">
        <v>45771</v>
      </c>
      <c r="M22" s="43">
        <v>2990.4817800000001</v>
      </c>
      <c r="N22" s="43">
        <v>4600.9690164000003</v>
      </c>
      <c r="O22" s="37">
        <f t="shared" si="1"/>
        <v>0.64996781533205894</v>
      </c>
      <c r="Q22" s="6">
        <v>-1.0964912279E-2</v>
      </c>
      <c r="R22" s="6">
        <v>-1.8246800903000002E-2</v>
      </c>
      <c r="S22" s="6">
        <v>-3.7353255068000003E-2</v>
      </c>
      <c r="T22" s="6">
        <v>-4.7817713969000003E-2</v>
      </c>
      <c r="U22" s="6">
        <v>3.1901696963999998E-2</v>
      </c>
      <c r="V22" s="6">
        <v>-0.17898068348000001</v>
      </c>
      <c r="W22" s="6">
        <v>0.19339173070999999</v>
      </c>
      <c r="X22" s="6">
        <v>-0.33731253134</v>
      </c>
      <c r="Y22" s="6">
        <v>-2.4889554110999999E-2</v>
      </c>
      <c r="Z22" s="6">
        <v>-0.10368233774000001</v>
      </c>
      <c r="AB22" s="7">
        <v>0.35318525856999999</v>
      </c>
      <c r="AC22" s="7">
        <v>3.6276416812000001E-2</v>
      </c>
      <c r="AD22" s="8">
        <v>0.17645946872000001</v>
      </c>
      <c r="AE22" s="7">
        <v>9.7636176771999997E-2</v>
      </c>
      <c r="AF22" s="7">
        <v>-0.16383169203</v>
      </c>
      <c r="AG22" s="4">
        <v>4</v>
      </c>
      <c r="AH22" s="9">
        <v>3.8563535911999999E-2</v>
      </c>
      <c r="AI22" s="10">
        <v>0.34899999999999998</v>
      </c>
    </row>
    <row r="23" spans="2:35" x14ac:dyDescent="0.2">
      <c r="B23" s="3" t="s">
        <v>41</v>
      </c>
      <c r="C23" s="3" t="s">
        <v>469</v>
      </c>
      <c r="D23" s="3" t="s">
        <v>396</v>
      </c>
      <c r="E23" s="4" t="s">
        <v>1744</v>
      </c>
      <c r="F23" s="3" t="s">
        <v>1964</v>
      </c>
      <c r="G23" s="19">
        <v>45875</v>
      </c>
      <c r="H23" s="19">
        <v>42660</v>
      </c>
      <c r="I23" s="45">
        <v>22.88</v>
      </c>
      <c r="J23" s="45">
        <v>23.7</v>
      </c>
      <c r="K23" s="37">
        <f t="shared" si="0"/>
        <v>0.96540084388185654</v>
      </c>
      <c r="L23" s="19">
        <v>45562</v>
      </c>
      <c r="M23" s="43">
        <v>55643.359199999999</v>
      </c>
      <c r="N23" s="43">
        <v>25395.871418999999</v>
      </c>
      <c r="O23" s="37">
        <f t="shared" si="1"/>
        <v>2.1910395702496057</v>
      </c>
      <c r="Q23" s="6">
        <v>3.4825870646999997E-2</v>
      </c>
      <c r="R23" s="6">
        <v>2.7543982022999999E-2</v>
      </c>
      <c r="S23" s="6">
        <v>2.2341376228999999E-2</v>
      </c>
      <c r="T23" s="6">
        <v>1.1876917327000001E-2</v>
      </c>
      <c r="U23" s="6">
        <v>6.6169617893999999E-2</v>
      </c>
      <c r="V23" s="6">
        <v>-0.14471276255000001</v>
      </c>
      <c r="W23" s="6">
        <v>-0.30771558245000002</v>
      </c>
      <c r="X23" s="6">
        <v>-0.83841984449999996</v>
      </c>
      <c r="Y23" s="6">
        <v>0.32791642484</v>
      </c>
      <c r="Z23" s="6">
        <v>0.24912364121</v>
      </c>
      <c r="AB23" s="7">
        <v>0.48706071817000002</v>
      </c>
      <c r="AC23" s="7">
        <v>5.0467704111000003E-2</v>
      </c>
      <c r="AD23" s="8">
        <v>0.25941584986999999</v>
      </c>
      <c r="AE23" s="7">
        <v>0.24823604874999999</v>
      </c>
      <c r="AF23" s="7">
        <v>-0.18761844598999999</v>
      </c>
      <c r="AG23" s="4">
        <v>4</v>
      </c>
      <c r="AH23" s="9">
        <v>0</v>
      </c>
      <c r="AI23" s="10">
        <v>0</v>
      </c>
    </row>
    <row r="24" spans="2:35" x14ac:dyDescent="0.2">
      <c r="B24" s="3" t="s">
        <v>2822</v>
      </c>
      <c r="C24" s="3" t="s">
        <v>2913</v>
      </c>
      <c r="D24" s="3" t="s">
        <v>2872</v>
      </c>
      <c r="E24" s="4" t="s">
        <v>1743</v>
      </c>
      <c r="F24" s="3" t="s">
        <v>1960</v>
      </c>
      <c r="G24" s="19">
        <v>45875</v>
      </c>
      <c r="H24" s="19">
        <v>45602</v>
      </c>
      <c r="I24" s="45">
        <v>11.08</v>
      </c>
      <c r="J24" s="45"/>
      <c r="K24" s="37" t="str">
        <f t="shared" si="0"/>
        <v/>
      </c>
      <c r="L24" s="19"/>
      <c r="M24" s="43">
        <v>1616.06232</v>
      </c>
      <c r="N24" s="43">
        <v>2757.5911801000002</v>
      </c>
      <c r="O24" s="37">
        <f t="shared" si="1"/>
        <v>0.58604129998029508</v>
      </c>
      <c r="Q24" s="6">
        <v>6.3578564949999996E-3</v>
      </c>
      <c r="R24" s="6">
        <v>-9.2403212875000001E-4</v>
      </c>
      <c r="S24" s="6">
        <v>0.22702104098000001</v>
      </c>
      <c r="T24" s="6">
        <v>0.21655658207</v>
      </c>
      <c r="U24" s="6"/>
      <c r="V24" s="6"/>
      <c r="W24" s="6"/>
      <c r="X24" s="6"/>
      <c r="Y24" s="6">
        <v>0.78421900161000002</v>
      </c>
      <c r="Z24" s="6">
        <v>0.70542621798000005</v>
      </c>
      <c r="AB24" s="7"/>
      <c r="AC24" s="7"/>
      <c r="AD24" s="8"/>
      <c r="AE24" s="7">
        <v>0.52495378928000003</v>
      </c>
      <c r="AF24" s="7">
        <v>-0.14309210525999999</v>
      </c>
      <c r="AG24" s="4"/>
      <c r="AH24" s="9"/>
      <c r="AI24" s="10"/>
    </row>
    <row r="25" spans="2:35" x14ac:dyDescent="0.2">
      <c r="B25" s="3" t="s">
        <v>42</v>
      </c>
      <c r="C25" s="3" t="s">
        <v>2717</v>
      </c>
      <c r="D25" s="3" t="s">
        <v>397</v>
      </c>
      <c r="E25" s="4" t="s">
        <v>1747</v>
      </c>
      <c r="F25" s="3" t="s">
        <v>1965</v>
      </c>
      <c r="G25" s="19">
        <v>45875</v>
      </c>
      <c r="H25" s="19">
        <v>40546</v>
      </c>
      <c r="I25" s="45">
        <v>7.26</v>
      </c>
      <c r="J25" s="45">
        <v>7.34</v>
      </c>
      <c r="K25" s="37">
        <f t="shared" si="0"/>
        <v>0.98910081743869205</v>
      </c>
      <c r="L25" s="19">
        <v>45861</v>
      </c>
      <c r="M25" s="43">
        <v>36433.06854</v>
      </c>
      <c r="N25" s="43">
        <v>66459.319988999996</v>
      </c>
      <c r="O25" s="37">
        <f t="shared" si="1"/>
        <v>0.54820104307462392</v>
      </c>
      <c r="Q25" s="6">
        <v>1.9662921348E-2</v>
      </c>
      <c r="R25" s="6">
        <v>1.2381032724000001E-2</v>
      </c>
      <c r="S25" s="6">
        <v>-2.7472527472000002E-3</v>
      </c>
      <c r="T25" s="6">
        <v>-1.3211711648E-2</v>
      </c>
      <c r="U25" s="6">
        <v>0.31388058136000002</v>
      </c>
      <c r="V25" s="6">
        <v>0.10299820091</v>
      </c>
      <c r="W25" s="6">
        <v>0.92683446989999996</v>
      </c>
      <c r="X25" s="6">
        <v>0.39613020785000003</v>
      </c>
      <c r="Y25" s="6">
        <v>0.26859109437000001</v>
      </c>
      <c r="Z25" s="6">
        <v>0.18979831074</v>
      </c>
      <c r="AB25" s="7">
        <v>0.29832392645</v>
      </c>
      <c r="AC25" s="7">
        <v>3.0495046771000001E-2</v>
      </c>
      <c r="AD25" s="8">
        <v>1.0632071761999999</v>
      </c>
      <c r="AE25" s="7">
        <v>0.11819595645</v>
      </c>
      <c r="AF25" s="7">
        <v>-9.2449922958999994E-2</v>
      </c>
      <c r="AG25" s="4">
        <v>5</v>
      </c>
      <c r="AH25" s="9">
        <v>6.4372866894E-2</v>
      </c>
      <c r="AI25" s="10">
        <v>0.37722499999999998</v>
      </c>
    </row>
    <row r="26" spans="2:35" x14ac:dyDescent="0.2">
      <c r="B26" s="3" t="s">
        <v>195</v>
      </c>
      <c r="C26" s="3" t="s">
        <v>1932</v>
      </c>
      <c r="D26" s="3" t="s">
        <v>789</v>
      </c>
      <c r="E26" s="4" t="s">
        <v>1765</v>
      </c>
      <c r="F26" s="3" t="s">
        <v>1966</v>
      </c>
      <c r="G26" s="19">
        <v>44146</v>
      </c>
      <c r="H26" s="19">
        <v>41479</v>
      </c>
      <c r="I26" s="45">
        <v>1.99</v>
      </c>
      <c r="J26" s="45">
        <v>2.85</v>
      </c>
      <c r="K26" s="37">
        <f t="shared" si="0"/>
        <v>0.69824561403508767</v>
      </c>
      <c r="L26" s="19">
        <v>43866</v>
      </c>
      <c r="M26" s="43">
        <v>5.99587</v>
      </c>
      <c r="N26" s="43">
        <v>76.417915492999995</v>
      </c>
      <c r="O26" s="37">
        <f t="shared" si="1"/>
        <v>7.8461574897960046E-2</v>
      </c>
      <c r="Q26" s="6">
        <v>-2.4509803922000001E-2</v>
      </c>
      <c r="R26" s="6">
        <v>-3.2161692356999998E-2</v>
      </c>
      <c r="S26" s="6">
        <v>-0.11555555554999999</v>
      </c>
      <c r="T26" s="6">
        <v>-0.14302640804</v>
      </c>
      <c r="U26" s="6">
        <v>1.0152284263E-2</v>
      </c>
      <c r="V26" s="6">
        <v>-0.14716822975999999</v>
      </c>
      <c r="W26" s="6">
        <v>-0.46216216216</v>
      </c>
      <c r="X26" s="6">
        <v>-0.84568073087999995</v>
      </c>
      <c r="Y26" s="6">
        <v>-0.19433198381</v>
      </c>
      <c r="Z26" s="6">
        <v>-0.30015163106999998</v>
      </c>
      <c r="AB26" s="7">
        <v>0.63592849927999995</v>
      </c>
      <c r="AC26" s="7">
        <v>6.5664402927000001E-2</v>
      </c>
      <c r="AD26" s="8"/>
      <c r="AE26" s="7">
        <v>0.19444444445</v>
      </c>
      <c r="AF26" s="7">
        <v>-0.36404958677999999</v>
      </c>
      <c r="AG26" s="4">
        <v>7</v>
      </c>
      <c r="AH26" s="9">
        <v>0</v>
      </c>
      <c r="AI26" s="10">
        <v>0</v>
      </c>
    </row>
    <row r="27" spans="2:35" x14ac:dyDescent="0.2">
      <c r="B27" s="3" t="s">
        <v>43</v>
      </c>
      <c r="C27" s="3" t="s">
        <v>470</v>
      </c>
      <c r="D27" s="3" t="s">
        <v>398</v>
      </c>
      <c r="E27" s="4" t="s">
        <v>1747</v>
      </c>
      <c r="F27" s="3" t="s">
        <v>1967</v>
      </c>
      <c r="G27" s="19">
        <v>45875</v>
      </c>
      <c r="H27" s="19">
        <v>40546</v>
      </c>
      <c r="I27" s="45">
        <v>108.81</v>
      </c>
      <c r="J27" s="45">
        <v>117.24</v>
      </c>
      <c r="K27" s="37">
        <f t="shared" si="0"/>
        <v>0.92809621289662236</v>
      </c>
      <c r="L27" s="19">
        <v>45835</v>
      </c>
      <c r="M27" s="43">
        <v>150065.31150000001</v>
      </c>
      <c r="N27" s="43">
        <v>142352.44920999999</v>
      </c>
      <c r="O27" s="37">
        <f t="shared" si="1"/>
        <v>1.0541814512697418</v>
      </c>
      <c r="Q27" s="6">
        <v>6.5679926009999997E-3</v>
      </c>
      <c r="R27" s="6">
        <v>-7.1389602272000003E-4</v>
      </c>
      <c r="S27" s="6">
        <v>-6.1092415221E-2</v>
      </c>
      <c r="T27" s="6">
        <v>-7.1556874122E-2</v>
      </c>
      <c r="U27" s="6">
        <v>0.23024802884000001</v>
      </c>
      <c r="V27" s="6">
        <v>1.9365648395000001E-2</v>
      </c>
      <c r="W27" s="6">
        <v>1.4426237846000001</v>
      </c>
      <c r="X27" s="6">
        <v>0.91191952252999997</v>
      </c>
      <c r="Y27" s="6">
        <v>0.14290418217</v>
      </c>
      <c r="Z27" s="6">
        <v>6.4111398533000005E-2</v>
      </c>
      <c r="AB27" s="7">
        <v>0.25274127179</v>
      </c>
      <c r="AC27" s="7">
        <v>2.5929919259000001E-2</v>
      </c>
      <c r="AD27" s="8">
        <v>0.72423413242000001</v>
      </c>
      <c r="AE27" s="7">
        <v>9.4428689300999999E-2</v>
      </c>
      <c r="AF27" s="7">
        <v>-8.3333333332999998E-2</v>
      </c>
      <c r="AG27" s="4">
        <v>6</v>
      </c>
      <c r="AH27" s="9">
        <v>1.1635712687E-2</v>
      </c>
      <c r="AI27" s="10">
        <v>1.04</v>
      </c>
    </row>
    <row r="28" spans="2:35" x14ac:dyDescent="0.2">
      <c r="B28" s="3" t="s">
        <v>983</v>
      </c>
      <c r="C28" s="3" t="s">
        <v>1825</v>
      </c>
      <c r="D28" s="3" t="s">
        <v>1301</v>
      </c>
      <c r="E28" s="4" t="s">
        <v>1741</v>
      </c>
      <c r="F28" s="3" t="s">
        <v>1968</v>
      </c>
      <c r="G28" s="19">
        <v>45432</v>
      </c>
      <c r="H28" s="19">
        <v>43762</v>
      </c>
      <c r="I28" s="45">
        <v>0.33339999999999997</v>
      </c>
      <c r="J28" s="45">
        <v>1.22</v>
      </c>
      <c r="K28" s="37">
        <f t="shared" si="0"/>
        <v>0.27327868852459014</v>
      </c>
      <c r="L28" s="19">
        <v>45089</v>
      </c>
      <c r="M28" s="43">
        <v>59.452554800000001</v>
      </c>
      <c r="N28" s="43">
        <v>110.03402746</v>
      </c>
      <c r="O28" s="37">
        <f t="shared" si="1"/>
        <v>0.54031063092380605</v>
      </c>
      <c r="Q28" s="6">
        <v>-0.33186372744999998</v>
      </c>
      <c r="R28" s="6">
        <v>-0.33278014316999999</v>
      </c>
      <c r="S28" s="6">
        <v>-0.14512820512999999</v>
      </c>
      <c r="T28" s="6">
        <v>-0.21375800483999999</v>
      </c>
      <c r="U28" s="6">
        <v>-0.62947321626999997</v>
      </c>
      <c r="V28" s="6">
        <v>-0.89573164307999997</v>
      </c>
      <c r="W28" s="6">
        <v>-0.95801007556999995</v>
      </c>
      <c r="X28" s="6">
        <v>-1.2342728427</v>
      </c>
      <c r="Y28" s="6">
        <v>-0.51653132251</v>
      </c>
      <c r="Z28" s="6">
        <v>-0.62938649763999999</v>
      </c>
      <c r="AB28" s="7"/>
      <c r="AC28" s="7"/>
      <c r="AD28" s="8"/>
      <c r="AE28" s="7">
        <v>0.5</v>
      </c>
      <c r="AF28" s="7">
        <v>-0.4</v>
      </c>
      <c r="AG28" s="4">
        <v>4</v>
      </c>
      <c r="AH28" s="9">
        <v>0</v>
      </c>
      <c r="AI28" s="10">
        <v>0</v>
      </c>
    </row>
    <row r="29" spans="2:35" x14ac:dyDescent="0.2">
      <c r="B29" s="3" t="s">
        <v>985</v>
      </c>
      <c r="C29" s="3" t="s">
        <v>1498</v>
      </c>
      <c r="D29" s="3" t="s">
        <v>1303</v>
      </c>
      <c r="E29" s="4" t="s">
        <v>1748</v>
      </c>
      <c r="F29" s="3" t="s">
        <v>1961</v>
      </c>
      <c r="G29" s="19">
        <v>45796</v>
      </c>
      <c r="H29" s="19">
        <v>41894</v>
      </c>
      <c r="I29" s="45">
        <v>0.18149999999999999</v>
      </c>
      <c r="J29" s="45">
        <v>7.33</v>
      </c>
      <c r="K29" s="37">
        <f t="shared" si="0"/>
        <v>2.4761255115961799E-2</v>
      </c>
      <c r="L29" s="19">
        <v>45446</v>
      </c>
      <c r="M29" s="43">
        <v>4018.0698689999999</v>
      </c>
      <c r="N29" s="43">
        <v>4293.6412708999997</v>
      </c>
      <c r="O29" s="37">
        <f t="shared" si="1"/>
        <v>0.93581871784033865</v>
      </c>
      <c r="Q29" s="6">
        <v>-0.34946236558999999</v>
      </c>
      <c r="R29" s="6">
        <v>-0.35033844265000003</v>
      </c>
      <c r="S29" s="6">
        <v>-0.75255623721999998</v>
      </c>
      <c r="T29" s="6">
        <v>-0.88144865965999997</v>
      </c>
      <c r="U29" s="6">
        <v>-0.96542857143000005</v>
      </c>
      <c r="V29" s="6">
        <v>-1.0899423148</v>
      </c>
      <c r="W29" s="6">
        <v>-0.99466176471000001</v>
      </c>
      <c r="X29" s="6">
        <v>-1.5234802861000001</v>
      </c>
      <c r="Y29" s="6">
        <v>-0.84747899159999995</v>
      </c>
      <c r="Z29" s="6">
        <v>-0.86141560440999998</v>
      </c>
      <c r="AB29" s="7">
        <v>2.3295785626000001</v>
      </c>
      <c r="AC29" s="7">
        <v>0.27832325260000002</v>
      </c>
      <c r="AD29" s="8"/>
      <c r="AE29" s="7">
        <v>0.37582964602000002</v>
      </c>
      <c r="AF29" s="7">
        <v>-0.81758793969999999</v>
      </c>
      <c r="AG29" s="4">
        <v>3</v>
      </c>
      <c r="AH29" s="9">
        <v>0</v>
      </c>
      <c r="AI29" s="10">
        <v>0</v>
      </c>
    </row>
    <row r="30" spans="2:35" x14ac:dyDescent="0.2">
      <c r="B30" s="3" t="s">
        <v>986</v>
      </c>
      <c r="C30" s="3" t="s">
        <v>1499</v>
      </c>
      <c r="D30" s="3" t="s">
        <v>1304</v>
      </c>
      <c r="E30" s="4" t="s">
        <v>1749</v>
      </c>
      <c r="F30" s="3" t="s">
        <v>1969</v>
      </c>
      <c r="G30" s="19">
        <v>45875</v>
      </c>
      <c r="H30" s="19">
        <v>43664</v>
      </c>
      <c r="I30" s="45">
        <v>14.7</v>
      </c>
      <c r="J30" s="45">
        <v>19.61</v>
      </c>
      <c r="K30" s="37">
        <f t="shared" si="0"/>
        <v>0.74961754207037223</v>
      </c>
      <c r="L30" s="19">
        <v>45786</v>
      </c>
      <c r="M30" s="43">
        <v>2313.1626000000001</v>
      </c>
      <c r="N30" s="43">
        <v>2220.1688508000002</v>
      </c>
      <c r="O30" s="37">
        <f t="shared" si="1"/>
        <v>1.0418858904206729</v>
      </c>
      <c r="Q30" s="6">
        <v>1.3793103447000001E-2</v>
      </c>
      <c r="R30" s="6">
        <v>6.5112148240999996E-3</v>
      </c>
      <c r="S30" s="6">
        <v>-0.15951972555999999</v>
      </c>
      <c r="T30" s="6">
        <v>-0.16998418445999999</v>
      </c>
      <c r="U30" s="6">
        <v>-0.10077124044000001</v>
      </c>
      <c r="V30" s="6">
        <v>-0.31165362088999998</v>
      </c>
      <c r="W30" s="6">
        <v>0.28928383188000001</v>
      </c>
      <c r="X30" s="6">
        <v>-0.24142043017000001</v>
      </c>
      <c r="Y30" s="6">
        <v>-6.2265223033999999E-2</v>
      </c>
      <c r="Z30" s="6">
        <v>-0.14105800667000001</v>
      </c>
      <c r="AB30" s="7">
        <v>0.33498022459999999</v>
      </c>
      <c r="AC30" s="7">
        <v>3.4682609406999999E-2</v>
      </c>
      <c r="AD30" s="8">
        <v>-0.33509245227000001</v>
      </c>
      <c r="AE30" s="7">
        <v>8.3725921248000004E-2</v>
      </c>
      <c r="AF30" s="7">
        <v>-0.23292273236</v>
      </c>
      <c r="AG30" s="4">
        <v>6</v>
      </c>
      <c r="AH30" s="9">
        <v>1.4012620772E-2</v>
      </c>
      <c r="AI30" s="10">
        <v>0.23204900000000001</v>
      </c>
    </row>
    <row r="31" spans="2:35" x14ac:dyDescent="0.2">
      <c r="B31" s="3" t="s">
        <v>2607</v>
      </c>
      <c r="C31" s="3" t="s">
        <v>2678</v>
      </c>
      <c r="D31" s="3" t="s">
        <v>2645</v>
      </c>
      <c r="E31" s="4" t="s">
        <v>2437</v>
      </c>
      <c r="F31" s="3" t="s">
        <v>700</v>
      </c>
      <c r="G31" s="19">
        <v>45875</v>
      </c>
      <c r="H31" s="19">
        <v>45209</v>
      </c>
      <c r="I31" s="45">
        <v>1.375</v>
      </c>
      <c r="J31" s="45">
        <v>2.5499999999999998</v>
      </c>
      <c r="K31" s="37">
        <f t="shared" si="0"/>
        <v>0.53921568627450989</v>
      </c>
      <c r="L31" s="19">
        <v>45534</v>
      </c>
      <c r="M31" s="43">
        <v>103.46875</v>
      </c>
      <c r="N31" s="43">
        <v>149.87422863</v>
      </c>
      <c r="O31" s="37">
        <f t="shared" si="1"/>
        <v>0.69037052564545365</v>
      </c>
      <c r="Q31" s="6">
        <v>-2.4822695035000002E-2</v>
      </c>
      <c r="R31" s="6">
        <v>-3.2104583658999999E-2</v>
      </c>
      <c r="S31" s="6">
        <v>1.1029411764E-2</v>
      </c>
      <c r="T31" s="6">
        <v>5.6495286298999996E-4</v>
      </c>
      <c r="U31" s="6">
        <v>-0.48578908002999999</v>
      </c>
      <c r="V31" s="6">
        <v>-0.69667146047999995</v>
      </c>
      <c r="W31" s="6"/>
      <c r="X31" s="6"/>
      <c r="Y31" s="6">
        <v>0.16525423728999999</v>
      </c>
      <c r="Z31" s="6">
        <v>8.6461453655000006E-2</v>
      </c>
      <c r="AB31" s="7">
        <v>1.5864169051000001</v>
      </c>
      <c r="AC31" s="7">
        <v>0.17539600988000001</v>
      </c>
      <c r="AD31" s="8">
        <v>0.38068587845000001</v>
      </c>
      <c r="AE31" s="7">
        <v>0.796875</v>
      </c>
      <c r="AF31" s="7">
        <v>-0.27857142857</v>
      </c>
      <c r="AG31" s="4">
        <v>4</v>
      </c>
      <c r="AH31" s="9">
        <v>0</v>
      </c>
      <c r="AI31" s="10">
        <v>0</v>
      </c>
    </row>
    <row r="32" spans="2:35" x14ac:dyDescent="0.2">
      <c r="B32" s="3" t="s">
        <v>987</v>
      </c>
      <c r="C32" s="3" t="s">
        <v>3022</v>
      </c>
      <c r="D32" s="3" t="s">
        <v>1305</v>
      </c>
      <c r="E32" s="4" t="s">
        <v>1741</v>
      </c>
      <c r="F32" s="3" t="s">
        <v>1956</v>
      </c>
      <c r="G32" s="19">
        <v>45875</v>
      </c>
      <c r="H32" s="19">
        <v>43207</v>
      </c>
      <c r="I32" s="45">
        <v>2.11</v>
      </c>
      <c r="J32" s="45">
        <v>104.5</v>
      </c>
      <c r="K32" s="37">
        <f t="shared" si="0"/>
        <v>2.0191387559808611E-2</v>
      </c>
      <c r="L32" s="19">
        <v>45574</v>
      </c>
      <c r="M32" s="43">
        <v>86.866590000000002</v>
      </c>
      <c r="N32" s="43">
        <v>1732.324245</v>
      </c>
      <c r="O32" s="37">
        <f t="shared" si="1"/>
        <v>5.0144532844080818E-2</v>
      </c>
      <c r="Q32" s="6">
        <v>-5.3811659191999997E-2</v>
      </c>
      <c r="R32" s="6">
        <v>-6.1093547816000002E-2</v>
      </c>
      <c r="S32" s="6">
        <v>-0.18532818533000001</v>
      </c>
      <c r="T32" s="6">
        <v>-0.19579264423000001</v>
      </c>
      <c r="U32" s="6">
        <v>-0.95979420731999998</v>
      </c>
      <c r="V32" s="6">
        <v>-1.1706765878000001</v>
      </c>
      <c r="W32" s="6">
        <v>-0.97802083333000001</v>
      </c>
      <c r="X32" s="6">
        <v>-1.5087250954</v>
      </c>
      <c r="Y32" s="6">
        <v>-0.97205298012999997</v>
      </c>
      <c r="Z32" s="6">
        <v>-1.0508457637999999</v>
      </c>
      <c r="AB32" s="7">
        <v>2.3194300519</v>
      </c>
      <c r="AC32" s="7">
        <v>0.28774689640000001</v>
      </c>
      <c r="AD32" s="8">
        <v>-0.11081768172000001</v>
      </c>
      <c r="AE32" s="7">
        <v>1.2467811159</v>
      </c>
      <c r="AF32" s="7">
        <v>-0.85818624467000004</v>
      </c>
      <c r="AG32" s="4">
        <v>3</v>
      </c>
      <c r="AH32" s="9">
        <v>0</v>
      </c>
      <c r="AI32" s="10">
        <v>0</v>
      </c>
    </row>
    <row r="33" spans="2:35" x14ac:dyDescent="0.2">
      <c r="B33" s="3" t="s">
        <v>44</v>
      </c>
      <c r="C33" s="3" t="s">
        <v>471</v>
      </c>
      <c r="D33" s="3" t="s">
        <v>399</v>
      </c>
      <c r="E33" s="4" t="s">
        <v>1743</v>
      </c>
      <c r="F33" s="3" t="s">
        <v>1970</v>
      </c>
      <c r="G33" s="19">
        <v>45875</v>
      </c>
      <c r="H33" s="19">
        <v>40546</v>
      </c>
      <c r="I33" s="45">
        <v>135.41999999999999</v>
      </c>
      <c r="J33" s="45">
        <v>135.41999999999999</v>
      </c>
      <c r="K33" s="37">
        <f t="shared" si="0"/>
        <v>1</v>
      </c>
      <c r="L33" s="19">
        <v>45875</v>
      </c>
      <c r="M33" s="43">
        <v>305887.77935999999</v>
      </c>
      <c r="N33" s="43">
        <v>344078.35959000001</v>
      </c>
      <c r="O33" s="37">
        <f t="shared" si="1"/>
        <v>0.88900615465759747</v>
      </c>
      <c r="Q33" s="6">
        <v>6.4659977687999996E-3</v>
      </c>
      <c r="R33" s="6">
        <v>-8.1589085493999998E-4</v>
      </c>
      <c r="S33" s="6">
        <v>0.12793603198</v>
      </c>
      <c r="T33" s="6">
        <v>0.11747157308</v>
      </c>
      <c r="U33" s="6">
        <v>0.83684493729999998</v>
      </c>
      <c r="V33" s="6">
        <v>0.62596255686000002</v>
      </c>
      <c r="W33" s="6">
        <v>2.3804910182999999</v>
      </c>
      <c r="X33" s="6">
        <v>1.8497867562999999</v>
      </c>
      <c r="Y33" s="6">
        <v>0.74471226824000003</v>
      </c>
      <c r="Z33" s="6">
        <v>0.66591948460999995</v>
      </c>
      <c r="AB33" s="7">
        <v>0.34784146945</v>
      </c>
      <c r="AC33" s="7">
        <v>3.5796658033999999E-2</v>
      </c>
      <c r="AD33" s="8">
        <v>2.9850332412</v>
      </c>
      <c r="AE33" s="7">
        <v>0.18833908706999999</v>
      </c>
      <c r="AF33" s="7">
        <v>-7.3560767592000004E-2</v>
      </c>
      <c r="AG33" s="4">
        <v>7</v>
      </c>
      <c r="AH33" s="9">
        <v>2.1330489267999998E-2</v>
      </c>
      <c r="AI33" s="10">
        <v>1.6</v>
      </c>
    </row>
    <row r="34" spans="2:35" x14ac:dyDescent="0.2">
      <c r="B34" s="3" t="s">
        <v>2226</v>
      </c>
      <c r="C34" s="3" t="s">
        <v>2244</v>
      </c>
      <c r="D34" s="3" t="s">
        <v>2236</v>
      </c>
      <c r="E34" s="4" t="s">
        <v>1743</v>
      </c>
      <c r="F34" s="3" t="s">
        <v>2008</v>
      </c>
      <c r="G34" s="19">
        <v>45264</v>
      </c>
      <c r="H34" s="19">
        <v>44384</v>
      </c>
      <c r="I34" s="45">
        <v>0.66</v>
      </c>
      <c r="J34" s="45">
        <v>0.66</v>
      </c>
      <c r="K34" s="37">
        <f t="shared" si="0"/>
        <v>1</v>
      </c>
      <c r="L34" s="19">
        <v>45264</v>
      </c>
      <c r="M34" s="43">
        <v>738.17237999999998</v>
      </c>
      <c r="N34" s="43">
        <v>11.533943437</v>
      </c>
      <c r="O34" s="37">
        <f t="shared" si="1"/>
        <v>64.000000002774414</v>
      </c>
      <c r="Q34" s="6"/>
      <c r="R34" s="6"/>
      <c r="S34" s="6"/>
      <c r="T34" s="6"/>
      <c r="U34" s="6"/>
      <c r="V34" s="6"/>
      <c r="W34" s="6"/>
      <c r="X34" s="6"/>
      <c r="Y34" s="6"/>
      <c r="Z34" s="6"/>
      <c r="AB34" s="7"/>
      <c r="AC34" s="7"/>
      <c r="AD34" s="8"/>
      <c r="AE34" s="7"/>
      <c r="AF34" s="7"/>
      <c r="AG34" s="4"/>
      <c r="AH34" s="9"/>
      <c r="AI34" s="10">
        <v>0</v>
      </c>
    </row>
    <row r="35" spans="2:35" x14ac:dyDescent="0.2">
      <c r="B35" s="3" t="s">
        <v>1086</v>
      </c>
      <c r="C35" s="3" t="s">
        <v>3023</v>
      </c>
      <c r="D35" s="3" t="s">
        <v>1404</v>
      </c>
      <c r="E35" s="4" t="s">
        <v>1741</v>
      </c>
      <c r="F35" s="3" t="s">
        <v>1965</v>
      </c>
      <c r="G35" s="19">
        <v>45587</v>
      </c>
      <c r="H35" s="19">
        <v>41852</v>
      </c>
      <c r="I35" s="45">
        <v>1.53</v>
      </c>
      <c r="J35" s="45">
        <v>7.36</v>
      </c>
      <c r="K35" s="37">
        <f t="shared" si="0"/>
        <v>0.2078804347826087</v>
      </c>
      <c r="L35" s="19">
        <v>45268</v>
      </c>
      <c r="M35" s="43">
        <v>195.06888000000001</v>
      </c>
      <c r="N35" s="43">
        <v>530.99710322999999</v>
      </c>
      <c r="O35" s="37">
        <f t="shared" si="1"/>
        <v>0.36736336001348474</v>
      </c>
      <c r="Q35" s="6">
        <v>-1.2903225805E-2</v>
      </c>
      <c r="R35" s="6">
        <v>-1.2428335219000001E-2</v>
      </c>
      <c r="S35" s="6">
        <v>0.47115384615</v>
      </c>
      <c r="T35" s="6">
        <v>0.44508656046</v>
      </c>
      <c r="U35" s="6">
        <v>-0.78343949045000005</v>
      </c>
      <c r="V35" s="6">
        <v>-1.1686142944</v>
      </c>
      <c r="W35" s="6">
        <v>-0.88098318060000003</v>
      </c>
      <c r="X35" s="6">
        <v>-1.1684042459999999</v>
      </c>
      <c r="Y35" s="6">
        <v>-0.76992481202999996</v>
      </c>
      <c r="Z35" s="6">
        <v>-0.99663519793999999</v>
      </c>
      <c r="AB35" s="7">
        <v>0.74221242697000001</v>
      </c>
      <c r="AC35" s="7">
        <v>7.7647897531999993E-2</v>
      </c>
      <c r="AD35" s="8"/>
      <c r="AE35" s="7">
        <v>0.109375</v>
      </c>
      <c r="AF35" s="7">
        <v>-0.37812499999999999</v>
      </c>
      <c r="AG35" s="4">
        <v>2</v>
      </c>
      <c r="AH35" s="9">
        <v>0</v>
      </c>
      <c r="AI35" s="10">
        <v>0</v>
      </c>
    </row>
    <row r="36" spans="2:35" x14ac:dyDescent="0.2">
      <c r="B36" s="3" t="s">
        <v>988</v>
      </c>
      <c r="C36" s="3" t="s">
        <v>1500</v>
      </c>
      <c r="D36" s="3" t="s">
        <v>1306</v>
      </c>
      <c r="E36" s="4" t="s">
        <v>1741</v>
      </c>
      <c r="F36" s="3" t="s">
        <v>1956</v>
      </c>
      <c r="G36" s="19">
        <v>45875</v>
      </c>
      <c r="H36" s="19">
        <v>40546</v>
      </c>
      <c r="I36" s="45">
        <v>2.37</v>
      </c>
      <c r="J36" s="45">
        <v>2.68</v>
      </c>
      <c r="K36" s="37">
        <f t="shared" si="0"/>
        <v>0.88432835820895517</v>
      </c>
      <c r="L36" s="19">
        <v>45874</v>
      </c>
      <c r="M36" s="43">
        <v>680.62845000000004</v>
      </c>
      <c r="N36" s="43">
        <v>119.17041011000001</v>
      </c>
      <c r="O36" s="37">
        <f t="shared" si="1"/>
        <v>5.7113879978406326</v>
      </c>
      <c r="Q36" s="6">
        <v>-0.11567164179</v>
      </c>
      <c r="R36" s="6">
        <v>-0.12295353041</v>
      </c>
      <c r="S36" s="6">
        <v>2.6461538461999998</v>
      </c>
      <c r="T36" s="6">
        <v>2.6356893872999998</v>
      </c>
      <c r="U36" s="6">
        <v>4.3486797563000001</v>
      </c>
      <c r="V36" s="6">
        <v>4.1377973758</v>
      </c>
      <c r="W36" s="6">
        <v>-0.55451127820000001</v>
      </c>
      <c r="X36" s="6">
        <v>-1.0852155402000001</v>
      </c>
      <c r="Y36" s="6">
        <v>3.9894736842</v>
      </c>
      <c r="Z36" s="6">
        <v>3.9106809006000001</v>
      </c>
      <c r="AB36" s="7">
        <v>1.7848298245000001</v>
      </c>
      <c r="AC36" s="7">
        <v>0.18951089079</v>
      </c>
      <c r="AD36" s="8">
        <v>9.6190793935999999</v>
      </c>
      <c r="AE36" s="7">
        <v>1.5555555556</v>
      </c>
      <c r="AF36" s="7">
        <v>-0.22407407406999999</v>
      </c>
      <c r="AG36" s="4">
        <v>8</v>
      </c>
      <c r="AH36" s="9">
        <v>0</v>
      </c>
      <c r="AI36" s="10">
        <v>0</v>
      </c>
    </row>
    <row r="37" spans="2:35" x14ac:dyDescent="0.2">
      <c r="B37" s="3" t="s">
        <v>2372</v>
      </c>
      <c r="C37" s="3" t="s">
        <v>2376</v>
      </c>
      <c r="D37" s="3" t="s">
        <v>2379</v>
      </c>
      <c r="E37" s="4" t="s">
        <v>1745</v>
      </c>
      <c r="F37" s="3" t="s">
        <v>1961</v>
      </c>
      <c r="G37" s="19">
        <v>45875</v>
      </c>
      <c r="H37" s="19">
        <v>44634</v>
      </c>
      <c r="I37" s="45">
        <v>1.07</v>
      </c>
      <c r="J37" s="45">
        <v>2.98</v>
      </c>
      <c r="K37" s="37">
        <f t="shared" si="0"/>
        <v>0.3590604026845638</v>
      </c>
      <c r="L37" s="19">
        <v>45518</v>
      </c>
      <c r="M37" s="43">
        <v>74.805840000000003</v>
      </c>
      <c r="N37" s="43">
        <v>210.20591902999999</v>
      </c>
      <c r="O37" s="37">
        <f t="shared" si="1"/>
        <v>0.35586933205874155</v>
      </c>
      <c r="Q37" s="6">
        <v>1.8950576135000001E-2</v>
      </c>
      <c r="R37" s="6">
        <v>1.1668687511E-2</v>
      </c>
      <c r="S37" s="6">
        <v>-0.21897810219</v>
      </c>
      <c r="T37" s="6">
        <v>-0.22944256109</v>
      </c>
      <c r="U37" s="6">
        <v>-0.60948905109999996</v>
      </c>
      <c r="V37" s="6">
        <v>-0.82037143154000003</v>
      </c>
      <c r="W37" s="6">
        <v>-0.99859358570000001</v>
      </c>
      <c r="X37" s="6">
        <v>-1.5292978478000001</v>
      </c>
      <c r="Y37" s="6">
        <v>-0.33124999999999999</v>
      </c>
      <c r="Z37" s="6">
        <v>-0.41004278363000002</v>
      </c>
      <c r="AB37" s="7">
        <v>0.76188281234999999</v>
      </c>
      <c r="AC37" s="7">
        <v>7.9238125783000005E-2</v>
      </c>
      <c r="AD37" s="8">
        <v>-0.60652789620000003</v>
      </c>
      <c r="AE37" s="7">
        <v>0.21191135734</v>
      </c>
      <c r="AF37" s="7">
        <v>-0.37217391304000003</v>
      </c>
      <c r="AG37" s="4">
        <v>3</v>
      </c>
      <c r="AH37" s="9">
        <v>0</v>
      </c>
      <c r="AI37" s="10">
        <v>0</v>
      </c>
    </row>
    <row r="38" spans="2:35" x14ac:dyDescent="0.2">
      <c r="B38" s="3" t="s">
        <v>1115</v>
      </c>
      <c r="C38" s="3" t="s">
        <v>2467</v>
      </c>
      <c r="D38" s="3" t="s">
        <v>1433</v>
      </c>
      <c r="E38" s="4" t="s">
        <v>1741</v>
      </c>
      <c r="F38" s="3" t="s">
        <v>1957</v>
      </c>
      <c r="G38" s="19">
        <v>44545</v>
      </c>
      <c r="H38" s="19">
        <v>43041</v>
      </c>
      <c r="I38" s="45">
        <v>2.2400000000000002</v>
      </c>
      <c r="J38" s="45">
        <v>18.87</v>
      </c>
      <c r="K38" s="37">
        <f t="shared" si="0"/>
        <v>0.118706942236354</v>
      </c>
      <c r="L38" s="19">
        <v>44489</v>
      </c>
      <c r="M38" s="43">
        <v>501.86975999999999</v>
      </c>
      <c r="N38" s="43">
        <v>29863.570529000001</v>
      </c>
      <c r="O38" s="37">
        <f t="shared" si="1"/>
        <v>1.6805417139006969E-2</v>
      </c>
      <c r="Q38" s="6">
        <v>-4.2735042734000001E-2</v>
      </c>
      <c r="R38" s="6">
        <v>-5.9083452022999999E-2</v>
      </c>
      <c r="S38" s="6">
        <v>-0.37430167598000003</v>
      </c>
      <c r="T38" s="6">
        <v>-0.38007813451</v>
      </c>
      <c r="U38" s="6">
        <v>-0.14503816793999999</v>
      </c>
      <c r="V38" s="6">
        <v>-0.41982420817999999</v>
      </c>
      <c r="W38" s="6">
        <v>-0.61709401709</v>
      </c>
      <c r="X38" s="6">
        <v>-1.4286096232000001</v>
      </c>
      <c r="Y38" s="6">
        <v>-9.3117408905999996E-2</v>
      </c>
      <c r="Z38" s="6">
        <v>-0.34704771371999998</v>
      </c>
      <c r="AB38" s="7">
        <v>1.5065844597</v>
      </c>
      <c r="AC38" s="7">
        <v>0.16279340773000001</v>
      </c>
      <c r="AD38" s="8"/>
      <c r="AE38" s="7">
        <v>0.88839285714000005</v>
      </c>
      <c r="AF38" s="7">
        <v>-0.30260047281000002</v>
      </c>
      <c r="AG38" s="4">
        <v>4</v>
      </c>
      <c r="AH38" s="9">
        <v>0</v>
      </c>
      <c r="AI38" s="10">
        <v>0</v>
      </c>
    </row>
    <row r="39" spans="2:35" x14ac:dyDescent="0.2">
      <c r="B39" s="3" t="s">
        <v>45</v>
      </c>
      <c r="C39" s="3" t="s">
        <v>472</v>
      </c>
      <c r="D39" s="3" t="s">
        <v>400</v>
      </c>
      <c r="E39" s="4" t="s">
        <v>1743</v>
      </c>
      <c r="F39" s="3" t="s">
        <v>1970</v>
      </c>
      <c r="G39" s="19">
        <v>45875</v>
      </c>
      <c r="H39" s="19">
        <v>42192</v>
      </c>
      <c r="I39" s="45">
        <v>26.41</v>
      </c>
      <c r="J39" s="45">
        <v>30.302071822999999</v>
      </c>
      <c r="K39" s="37">
        <f t="shared" si="0"/>
        <v>0.87155756722727384</v>
      </c>
      <c r="L39" s="19">
        <v>45763</v>
      </c>
      <c r="M39" s="43">
        <v>93574.168940000003</v>
      </c>
      <c r="N39" s="43">
        <v>88201.285984000002</v>
      </c>
      <c r="O39" s="37">
        <f t="shared" si="1"/>
        <v>1.0609161521406236</v>
      </c>
      <c r="Q39" s="6">
        <v>6.8623713304999997E-3</v>
      </c>
      <c r="R39" s="6">
        <v>-4.1951729326999997E-4</v>
      </c>
      <c r="S39" s="6">
        <v>-2.1489440533999999E-2</v>
      </c>
      <c r="T39" s="6">
        <v>-3.1953899433999997E-2</v>
      </c>
      <c r="U39" s="6">
        <v>0.54066542985999999</v>
      </c>
      <c r="V39" s="6">
        <v>0.32978304941999997</v>
      </c>
      <c r="W39" s="6">
        <v>2.4656134796</v>
      </c>
      <c r="X39" s="6">
        <v>1.9349092175</v>
      </c>
      <c r="Y39" s="6">
        <v>0.43499567988999999</v>
      </c>
      <c r="Z39" s="6">
        <v>0.35620289626000001</v>
      </c>
      <c r="AB39" s="7">
        <v>0.38453749041000002</v>
      </c>
      <c r="AC39" s="7">
        <v>3.9565357422999999E-2</v>
      </c>
      <c r="AD39" s="8">
        <v>1.8544333135</v>
      </c>
      <c r="AE39" s="7">
        <v>0.17092262834999999</v>
      </c>
      <c r="AF39" s="7">
        <v>-9.2215988779000002E-2</v>
      </c>
      <c r="AG39" s="4">
        <v>8</v>
      </c>
      <c r="AH39" s="9">
        <v>5.8072009292000001E-3</v>
      </c>
      <c r="AI39" s="10">
        <v>0.1</v>
      </c>
    </row>
    <row r="40" spans="2:35" x14ac:dyDescent="0.2">
      <c r="B40" s="3" t="s">
        <v>1227</v>
      </c>
      <c r="C40" s="3" t="s">
        <v>2496</v>
      </c>
      <c r="D40" s="3" t="s">
        <v>1647</v>
      </c>
      <c r="E40" s="4" t="s">
        <v>1751</v>
      </c>
      <c r="F40" s="3" t="s">
        <v>1988</v>
      </c>
      <c r="G40" s="19">
        <v>44950</v>
      </c>
      <c r="H40" s="19">
        <v>43328</v>
      </c>
      <c r="I40" s="45">
        <v>2.86</v>
      </c>
      <c r="J40" s="45">
        <v>12.3</v>
      </c>
      <c r="K40" s="37">
        <f t="shared" si="0"/>
        <v>0.232520325203252</v>
      </c>
      <c r="L40" s="19">
        <v>44631</v>
      </c>
      <c r="M40" s="43">
        <v>321.56124</v>
      </c>
      <c r="N40" s="43">
        <v>387.69969393000002</v>
      </c>
      <c r="O40" s="37">
        <f t="shared" si="1"/>
        <v>0.82940803161443444</v>
      </c>
      <c r="Q40" s="6">
        <v>2.1428571428E-2</v>
      </c>
      <c r="R40" s="6">
        <v>2.2140047840999998E-2</v>
      </c>
      <c r="S40" s="6">
        <v>0.21702127660000001</v>
      </c>
      <c r="T40" s="6">
        <v>0.17225195059000001</v>
      </c>
      <c r="U40" s="6">
        <v>-0.52325387565000003</v>
      </c>
      <c r="V40" s="6">
        <v>-0.43410004118000001</v>
      </c>
      <c r="W40" s="6">
        <v>-0.88914728681999999</v>
      </c>
      <c r="X40" s="6">
        <v>-1.1080781222</v>
      </c>
      <c r="Y40" s="6">
        <v>0.19166666667000001</v>
      </c>
      <c r="Z40" s="6">
        <v>0.14544971133000001</v>
      </c>
      <c r="AB40" s="7">
        <v>0.86952883980999995</v>
      </c>
      <c r="AC40" s="7">
        <v>9.2408288414000006E-2</v>
      </c>
      <c r="AD40" s="8"/>
      <c r="AE40" s="7">
        <v>0.32348414897</v>
      </c>
      <c r="AF40" s="7">
        <v>-0.32203389830000001</v>
      </c>
      <c r="AG40" s="4">
        <v>4</v>
      </c>
      <c r="AH40" s="9">
        <v>0</v>
      </c>
      <c r="AI40" s="10">
        <v>0</v>
      </c>
    </row>
    <row r="41" spans="2:35" x14ac:dyDescent="0.2">
      <c r="B41" s="3" t="s">
        <v>46</v>
      </c>
      <c r="C41" s="3" t="s">
        <v>1865</v>
      </c>
      <c r="D41" s="3" t="s">
        <v>401</v>
      </c>
      <c r="E41" s="4" t="s">
        <v>1743</v>
      </c>
      <c r="F41" s="3" t="s">
        <v>1971</v>
      </c>
      <c r="G41" s="19">
        <v>45875</v>
      </c>
      <c r="H41" s="19">
        <v>40546</v>
      </c>
      <c r="I41" s="45">
        <v>5.9</v>
      </c>
      <c r="J41" s="45">
        <v>6.1494415358000003</v>
      </c>
      <c r="K41" s="37">
        <f t="shared" si="0"/>
        <v>0.95943671724532475</v>
      </c>
      <c r="L41" s="19">
        <v>45811</v>
      </c>
      <c r="M41" s="43">
        <v>55385.577400000002</v>
      </c>
      <c r="N41" s="43">
        <v>60176.968094000003</v>
      </c>
      <c r="O41" s="37">
        <f t="shared" si="1"/>
        <v>0.92037833001962532</v>
      </c>
      <c r="Q41" s="6">
        <v>-5.0590219225000004E-3</v>
      </c>
      <c r="R41" s="6">
        <v>-1.2340910546E-2</v>
      </c>
      <c r="S41" s="6">
        <v>1.8998272883999998E-2</v>
      </c>
      <c r="T41" s="6">
        <v>8.5338139833999998E-3</v>
      </c>
      <c r="U41" s="6">
        <v>1.0634471701999999E-2</v>
      </c>
      <c r="V41" s="6">
        <v>-0.20024790874000001</v>
      </c>
      <c r="W41" s="6">
        <v>-0.49276009462999998</v>
      </c>
      <c r="X41" s="6">
        <v>-1.0234643566999999</v>
      </c>
      <c r="Y41" s="6">
        <v>0.35806387366999998</v>
      </c>
      <c r="Z41" s="6">
        <v>0.27927109004</v>
      </c>
      <c r="AB41" s="7">
        <v>0.34736187704999999</v>
      </c>
      <c r="AC41" s="7">
        <v>3.6149016818E-2</v>
      </c>
      <c r="AD41" s="8">
        <v>-2.1707838391999999E-2</v>
      </c>
      <c r="AE41" s="7">
        <v>8.8951933873000003E-2</v>
      </c>
      <c r="AF41" s="7">
        <v>-0.1119266055</v>
      </c>
      <c r="AG41" s="4">
        <v>5</v>
      </c>
      <c r="AH41" s="9">
        <v>4.2345276873E-2</v>
      </c>
      <c r="AI41" s="10">
        <v>0.26</v>
      </c>
    </row>
    <row r="42" spans="2:35" x14ac:dyDescent="0.2">
      <c r="B42" s="3" t="s">
        <v>47</v>
      </c>
      <c r="C42" s="3" t="s">
        <v>2561</v>
      </c>
      <c r="D42" s="3" t="s">
        <v>402</v>
      </c>
      <c r="E42" s="4" t="s">
        <v>1750</v>
      </c>
      <c r="F42" s="3" t="s">
        <v>1957</v>
      </c>
      <c r="G42" s="19">
        <v>45875</v>
      </c>
      <c r="H42" s="19">
        <v>41901</v>
      </c>
      <c r="I42" s="45">
        <v>120.86</v>
      </c>
      <c r="J42" s="45">
        <v>145.11724508</v>
      </c>
      <c r="K42" s="37">
        <f t="shared" si="0"/>
        <v>0.83284381489858417</v>
      </c>
      <c r="L42" s="19">
        <v>45733</v>
      </c>
      <c r="M42" s="43">
        <v>1446063.7941999999</v>
      </c>
      <c r="N42" s="43">
        <v>1568666.679</v>
      </c>
      <c r="O42" s="37">
        <f t="shared" si="1"/>
        <v>0.92184261548912516</v>
      </c>
      <c r="Q42" s="6">
        <v>3.2638414216999999E-2</v>
      </c>
      <c r="R42" s="6">
        <v>2.5356525593000001E-2</v>
      </c>
      <c r="S42" s="6">
        <v>0.11186752530000001</v>
      </c>
      <c r="T42" s="6">
        <v>0.10140306639</v>
      </c>
      <c r="U42" s="6">
        <v>0.57769912411000002</v>
      </c>
      <c r="V42" s="6">
        <v>0.36681674366</v>
      </c>
      <c r="W42" s="6">
        <v>0.37491258572000002</v>
      </c>
      <c r="X42" s="6">
        <v>-0.15579167632999999</v>
      </c>
      <c r="Y42" s="6">
        <v>0.44949595196999997</v>
      </c>
      <c r="Z42" s="6">
        <v>0.37070316834</v>
      </c>
      <c r="AB42" s="7">
        <v>0.46820268286</v>
      </c>
      <c r="AC42" s="7">
        <v>4.8444342284999997E-2</v>
      </c>
      <c r="AD42" s="8">
        <v>1.5237623094999999</v>
      </c>
      <c r="AE42" s="7">
        <v>0.34065155808000003</v>
      </c>
      <c r="AF42" s="7">
        <v>-0.10828740559</v>
      </c>
      <c r="AG42" s="4">
        <v>6</v>
      </c>
      <c r="AH42" s="9">
        <v>2.5673940950000002E-2</v>
      </c>
      <c r="AI42" s="10">
        <v>0.25</v>
      </c>
    </row>
    <row r="43" spans="2:35" x14ac:dyDescent="0.2">
      <c r="B43" s="3" t="s">
        <v>989</v>
      </c>
      <c r="C43" s="3" t="s">
        <v>1501</v>
      </c>
      <c r="D43" s="3" t="s">
        <v>1307</v>
      </c>
      <c r="E43" s="4" t="s">
        <v>1744</v>
      </c>
      <c r="F43" s="3" t="s">
        <v>1961</v>
      </c>
      <c r="G43" s="19">
        <v>45875</v>
      </c>
      <c r="H43" s="19">
        <v>40805</v>
      </c>
      <c r="I43" s="45">
        <v>26.55</v>
      </c>
      <c r="J43" s="45">
        <v>36</v>
      </c>
      <c r="K43" s="37">
        <f t="shared" si="0"/>
        <v>0.73750000000000004</v>
      </c>
      <c r="L43" s="19">
        <v>45701</v>
      </c>
      <c r="M43" s="43">
        <v>29679.05025</v>
      </c>
      <c r="N43" s="43">
        <v>51215.241293999999</v>
      </c>
      <c r="O43" s="37">
        <f t="shared" si="1"/>
        <v>0.57949644481079465</v>
      </c>
      <c r="Q43" s="6">
        <v>-1.879699249E-3</v>
      </c>
      <c r="R43" s="6">
        <v>-9.1615878727999995E-3</v>
      </c>
      <c r="S43" s="6">
        <v>-7.9722703640000003E-2</v>
      </c>
      <c r="T43" s="6">
        <v>-9.0187162540999996E-2</v>
      </c>
      <c r="U43" s="6">
        <v>-3.4545454545999998E-2</v>
      </c>
      <c r="V43" s="6">
        <v>-0.24542783499000001</v>
      </c>
      <c r="W43" s="6">
        <v>3.0267753202000001E-2</v>
      </c>
      <c r="X43" s="6">
        <v>-0.50043650885000002</v>
      </c>
      <c r="Y43" s="6">
        <v>-7.6842837275000006E-2</v>
      </c>
      <c r="Z43" s="6">
        <v>-0.15563562090999999</v>
      </c>
      <c r="AB43" s="7">
        <v>0.34058943995000002</v>
      </c>
      <c r="AC43" s="7">
        <v>3.5148121357000003E-2</v>
      </c>
      <c r="AD43" s="8">
        <v>-0.19084800196999999</v>
      </c>
      <c r="AE43" s="7">
        <v>0.12918287938</v>
      </c>
      <c r="AF43" s="7">
        <v>-0.12870987280999999</v>
      </c>
      <c r="AG43" s="4">
        <v>7</v>
      </c>
      <c r="AH43" s="9">
        <v>0</v>
      </c>
      <c r="AI43" s="10">
        <v>0</v>
      </c>
    </row>
    <row r="44" spans="2:35" x14ac:dyDescent="0.2">
      <c r="B44" s="3" t="s">
        <v>48</v>
      </c>
      <c r="C44" s="3" t="s">
        <v>473</v>
      </c>
      <c r="D44" s="3" t="s">
        <v>403</v>
      </c>
      <c r="E44" s="4" t="s">
        <v>1744</v>
      </c>
      <c r="F44" s="3" t="s">
        <v>1957</v>
      </c>
      <c r="G44" s="19">
        <v>45875</v>
      </c>
      <c r="H44" s="19">
        <v>41610</v>
      </c>
      <c r="I44" s="45">
        <v>164.49</v>
      </c>
      <c r="J44" s="45">
        <v>166.73</v>
      </c>
      <c r="K44" s="37">
        <f t="shared" si="0"/>
        <v>0.9865651052600013</v>
      </c>
      <c r="L44" s="19">
        <v>45873</v>
      </c>
      <c r="M44" s="43">
        <v>142035.47010000001</v>
      </c>
      <c r="N44" s="43">
        <v>141583.84534</v>
      </c>
      <c r="O44" s="37">
        <f t="shared" si="1"/>
        <v>1.003189804309351</v>
      </c>
      <c r="Q44" s="6">
        <v>-5.5018137845999999E-3</v>
      </c>
      <c r="R44" s="6">
        <v>-1.2783702407999999E-2</v>
      </c>
      <c r="S44" s="6">
        <v>0.11059347780999999</v>
      </c>
      <c r="T44" s="6">
        <v>0.10012901891000001</v>
      </c>
      <c r="U44" s="6">
        <v>0.30818705940000002</v>
      </c>
      <c r="V44" s="6">
        <v>9.7304678955000001E-2</v>
      </c>
      <c r="W44" s="6">
        <v>0.68570380525999997</v>
      </c>
      <c r="X44" s="6">
        <v>0.15499954321000001</v>
      </c>
      <c r="Y44" s="6">
        <v>0.26854609926</v>
      </c>
      <c r="Z44" s="6">
        <v>0.18975331563</v>
      </c>
      <c r="AB44" s="7">
        <v>0.2448105881</v>
      </c>
      <c r="AC44" s="7">
        <v>2.5506526368E-2</v>
      </c>
      <c r="AD44" s="8">
        <v>1.1429815152</v>
      </c>
      <c r="AE44" s="7">
        <v>0.15126283652</v>
      </c>
      <c r="AF44" s="7">
        <v>-6.8888644616E-2</v>
      </c>
      <c r="AG44" s="4">
        <v>4</v>
      </c>
      <c r="AH44" s="9">
        <v>1.5518457559E-2</v>
      </c>
      <c r="AI44" s="10">
        <v>1.98</v>
      </c>
    </row>
    <row r="45" spans="2:35" x14ac:dyDescent="0.2">
      <c r="B45" s="3" t="s">
        <v>990</v>
      </c>
      <c r="C45" s="3" t="s">
        <v>2733</v>
      </c>
      <c r="D45" s="3" t="s">
        <v>1308</v>
      </c>
      <c r="E45" s="4" t="s">
        <v>1751</v>
      </c>
      <c r="F45" s="3" t="s">
        <v>1972</v>
      </c>
      <c r="G45" s="19">
        <v>45875</v>
      </c>
      <c r="H45" s="19">
        <v>40546</v>
      </c>
      <c r="I45" s="45">
        <v>7.66</v>
      </c>
      <c r="J45" s="45">
        <v>10.36</v>
      </c>
      <c r="K45" s="37">
        <f t="shared" si="0"/>
        <v>0.73938223938223946</v>
      </c>
      <c r="L45" s="19">
        <v>45848</v>
      </c>
      <c r="M45" s="43">
        <v>1772.2942</v>
      </c>
      <c r="N45" s="43">
        <v>5559.258484</v>
      </c>
      <c r="O45" s="37">
        <f t="shared" si="1"/>
        <v>0.31880046684298052</v>
      </c>
      <c r="Q45" s="6">
        <v>7.8947368420000004E-3</v>
      </c>
      <c r="R45" s="6">
        <v>6.1284821822000005E-4</v>
      </c>
      <c r="S45" s="6">
        <v>-0.101992966</v>
      </c>
      <c r="T45" s="6">
        <v>-0.11245742490000001</v>
      </c>
      <c r="U45" s="6">
        <v>1.7211367673</v>
      </c>
      <c r="V45" s="6">
        <v>1.5102543869</v>
      </c>
      <c r="W45" s="6">
        <v>0.41068139963</v>
      </c>
      <c r="X45" s="6">
        <v>-0.12002286241</v>
      </c>
      <c r="Y45" s="6">
        <v>0.28739495797999998</v>
      </c>
      <c r="Z45" s="6">
        <v>0.20860217435</v>
      </c>
      <c r="AB45" s="7">
        <v>0.74731114743000004</v>
      </c>
      <c r="AC45" s="7">
        <v>7.7995767317999995E-2</v>
      </c>
      <c r="AD45" s="8">
        <v>2.9754570112000001</v>
      </c>
      <c r="AE45" s="7">
        <v>0.4487394958</v>
      </c>
      <c r="AF45" s="7">
        <v>-0.29016786570999997</v>
      </c>
      <c r="AG45" s="4">
        <v>7</v>
      </c>
      <c r="AH45" s="9">
        <v>0</v>
      </c>
      <c r="AI45" s="10">
        <v>0</v>
      </c>
    </row>
    <row r="46" spans="2:35" x14ac:dyDescent="0.2">
      <c r="B46" s="3" t="s">
        <v>2823</v>
      </c>
      <c r="C46" s="3" t="s">
        <v>2914</v>
      </c>
      <c r="D46" s="3" t="s">
        <v>2873</v>
      </c>
      <c r="E46" s="4" t="s">
        <v>1743</v>
      </c>
      <c r="F46" s="3" t="s">
        <v>1960</v>
      </c>
      <c r="G46" s="19">
        <v>45875</v>
      </c>
      <c r="H46" s="19">
        <v>45607</v>
      </c>
      <c r="I46" s="45">
        <v>9.35</v>
      </c>
      <c r="J46" s="45"/>
      <c r="K46" s="37" t="str">
        <f t="shared" si="0"/>
        <v/>
      </c>
      <c r="L46" s="19"/>
      <c r="M46" s="43">
        <v>311.49525</v>
      </c>
      <c r="N46" s="43">
        <v>946.38414809000005</v>
      </c>
      <c r="O46" s="37">
        <f t="shared" si="1"/>
        <v>0.32914250585099314</v>
      </c>
      <c r="Q46" s="6">
        <v>2.8602860288E-2</v>
      </c>
      <c r="R46" s="6">
        <v>2.1320971663999998E-2</v>
      </c>
      <c r="S46" s="6">
        <v>-0.10654562828</v>
      </c>
      <c r="T46" s="6">
        <v>-0.11701008718</v>
      </c>
      <c r="U46" s="6"/>
      <c r="V46" s="6"/>
      <c r="W46" s="6"/>
      <c r="X46" s="6"/>
      <c r="Y46" s="6">
        <v>0.58743633276999996</v>
      </c>
      <c r="Z46" s="6">
        <v>0.50864354913999998</v>
      </c>
      <c r="AB46" s="7"/>
      <c r="AC46" s="7"/>
      <c r="AD46" s="8"/>
      <c r="AE46" s="7">
        <v>0.69021739131000004</v>
      </c>
      <c r="AF46" s="7">
        <v>-0.15806988353000001</v>
      </c>
      <c r="AG46" s="4"/>
      <c r="AH46" s="9"/>
      <c r="AI46" s="10"/>
    </row>
    <row r="47" spans="2:35" x14ac:dyDescent="0.2">
      <c r="B47" s="3" t="s">
        <v>2608</v>
      </c>
      <c r="C47" s="3" t="s">
        <v>2679</v>
      </c>
      <c r="D47" s="3" t="s">
        <v>2646</v>
      </c>
      <c r="E47" s="4" t="s">
        <v>1741</v>
      </c>
      <c r="F47" s="3" t="s">
        <v>1956</v>
      </c>
      <c r="G47" s="19">
        <v>45875</v>
      </c>
      <c r="H47" s="19">
        <v>45229</v>
      </c>
      <c r="I47" s="45">
        <v>20</v>
      </c>
      <c r="J47" s="45">
        <v>47</v>
      </c>
      <c r="K47" s="37">
        <f t="shared" si="0"/>
        <v>0.42553191489361702</v>
      </c>
      <c r="L47" s="19">
        <v>45708</v>
      </c>
      <c r="M47" s="43">
        <v>5.98</v>
      </c>
      <c r="N47" s="43">
        <v>118.43553136</v>
      </c>
      <c r="O47" s="37">
        <f t="shared" si="1"/>
        <v>5.0491604430962719E-2</v>
      </c>
      <c r="Q47" s="6">
        <v>0</v>
      </c>
      <c r="R47" s="6">
        <v>-7.2818886237999998E-3</v>
      </c>
      <c r="S47" s="6">
        <v>-9.9909991000000004E-2</v>
      </c>
      <c r="T47" s="6">
        <v>-0.1103744499</v>
      </c>
      <c r="U47" s="6">
        <v>5.3694267515999998</v>
      </c>
      <c r="V47" s="6">
        <v>5.1585443710999996</v>
      </c>
      <c r="W47" s="6"/>
      <c r="X47" s="6"/>
      <c r="Y47" s="6">
        <v>0.41442715699999999</v>
      </c>
      <c r="Z47" s="6">
        <v>0.33563437337000002</v>
      </c>
      <c r="AB47" s="7">
        <v>1.6924846169000001</v>
      </c>
      <c r="AC47" s="7">
        <v>0.19472911407999999</v>
      </c>
      <c r="AD47" s="8">
        <v>21.481919363999999</v>
      </c>
      <c r="AE47" s="7">
        <v>2.1981132075000001</v>
      </c>
      <c r="AF47" s="7">
        <v>-0.23384030418000001</v>
      </c>
      <c r="AG47" s="4">
        <v>5</v>
      </c>
      <c r="AH47" s="9">
        <v>0</v>
      </c>
      <c r="AI47" s="10">
        <v>0</v>
      </c>
    </row>
    <row r="48" spans="2:35" x14ac:dyDescent="0.2">
      <c r="B48" s="3" t="s">
        <v>1011</v>
      </c>
      <c r="C48" s="3" t="s">
        <v>2260</v>
      </c>
      <c r="D48" s="3" t="s">
        <v>1329</v>
      </c>
      <c r="E48" s="4" t="s">
        <v>1742</v>
      </c>
      <c r="F48" s="3" t="s">
        <v>1961</v>
      </c>
      <c r="G48" s="19">
        <v>44400</v>
      </c>
      <c r="H48" s="19">
        <v>41857</v>
      </c>
      <c r="I48" s="45">
        <v>3.0449999999999999</v>
      </c>
      <c r="J48" s="45">
        <v>5.23</v>
      </c>
      <c r="K48" s="37">
        <f t="shared" si="0"/>
        <v>0.58221797323135749</v>
      </c>
      <c r="L48" s="19">
        <v>44166</v>
      </c>
      <c r="M48" s="43">
        <v>526.35261000000003</v>
      </c>
      <c r="N48" s="43">
        <v>5952.1734479999996</v>
      </c>
      <c r="O48" s="37">
        <f t="shared" si="1"/>
        <v>8.8430321226082673E-2</v>
      </c>
      <c r="Q48" s="6">
        <v>-1.7741935484E-2</v>
      </c>
      <c r="R48" s="6">
        <v>-2.7887374044000001E-2</v>
      </c>
      <c r="S48" s="6">
        <v>-0.13247863248</v>
      </c>
      <c r="T48" s="6">
        <v>-0.17254379287999999</v>
      </c>
      <c r="U48" s="6">
        <v>2.0298507463000002</v>
      </c>
      <c r="V48" s="6">
        <v>1.6663607627999999</v>
      </c>
      <c r="W48" s="6">
        <v>-0.45527728086000002</v>
      </c>
      <c r="X48" s="6">
        <v>-1.0269984901</v>
      </c>
      <c r="Y48" s="6">
        <v>0.16221374046000001</v>
      </c>
      <c r="Z48" s="6">
        <v>-1.2362345715999999E-2</v>
      </c>
      <c r="AB48" s="7">
        <v>1.9164471863000001</v>
      </c>
      <c r="AC48" s="7">
        <v>0.40080405094999999</v>
      </c>
      <c r="AD48" s="8"/>
      <c r="AE48" s="7">
        <v>1.3603603604000001</v>
      </c>
      <c r="AF48" s="7">
        <v>-0.14705882352999999</v>
      </c>
      <c r="AG48" s="4">
        <v>7</v>
      </c>
      <c r="AH48" s="9">
        <v>0</v>
      </c>
      <c r="AI48" s="10">
        <v>0</v>
      </c>
    </row>
    <row r="49" spans="2:35" x14ac:dyDescent="0.2">
      <c r="B49" s="3" t="s">
        <v>991</v>
      </c>
      <c r="C49" s="3" t="s">
        <v>3024</v>
      </c>
      <c r="D49" s="3" t="s">
        <v>1309</v>
      </c>
      <c r="E49" s="4" t="s">
        <v>409</v>
      </c>
      <c r="F49" s="3" t="s">
        <v>1961</v>
      </c>
      <c r="G49" s="19">
        <v>45875</v>
      </c>
      <c r="H49" s="19">
        <v>40546</v>
      </c>
      <c r="I49" s="45">
        <v>5.15</v>
      </c>
      <c r="J49" s="45">
        <v>6.55</v>
      </c>
      <c r="K49" s="37">
        <f t="shared" si="0"/>
        <v>0.78625954198473291</v>
      </c>
      <c r="L49" s="19">
        <v>45863</v>
      </c>
      <c r="M49" s="43">
        <v>136.43379999999999</v>
      </c>
      <c r="N49" s="43">
        <v>438.69445702000002</v>
      </c>
      <c r="O49" s="37">
        <f t="shared" si="1"/>
        <v>0.31099959850593689</v>
      </c>
      <c r="Q49" s="6">
        <v>-4.6296296297000002E-2</v>
      </c>
      <c r="R49" s="6">
        <v>-5.3578184920000001E-2</v>
      </c>
      <c r="S49" s="6">
        <v>0.24096385542000001</v>
      </c>
      <c r="T49" s="6">
        <v>0.23049939652000001</v>
      </c>
      <c r="U49" s="6">
        <v>3.12</v>
      </c>
      <c r="V49" s="6">
        <v>2.9091176195999999</v>
      </c>
      <c r="W49" s="6">
        <v>-0.18240990633000001</v>
      </c>
      <c r="X49" s="6">
        <v>-0.71311416837999997</v>
      </c>
      <c r="Y49" s="6">
        <v>0.55589123867000001</v>
      </c>
      <c r="Z49" s="6">
        <v>0.47709845503999998</v>
      </c>
      <c r="AB49" s="7">
        <v>0.91358441114</v>
      </c>
      <c r="AC49" s="7">
        <v>9.8190364156000007E-2</v>
      </c>
      <c r="AD49" s="8">
        <v>2.8267681641000002</v>
      </c>
      <c r="AE49" s="7">
        <v>1.3475177304999999</v>
      </c>
      <c r="AF49" s="7">
        <v>-0.21249999999999999</v>
      </c>
      <c r="AG49" s="4">
        <v>7</v>
      </c>
      <c r="AH49" s="9">
        <v>0</v>
      </c>
      <c r="AI49" s="10">
        <v>0</v>
      </c>
    </row>
    <row r="50" spans="2:35" x14ac:dyDescent="0.2">
      <c r="B50" s="3" t="s">
        <v>992</v>
      </c>
      <c r="C50" s="3" t="s">
        <v>1502</v>
      </c>
      <c r="D50" s="3" t="s">
        <v>1310</v>
      </c>
      <c r="E50" s="4" t="s">
        <v>1752</v>
      </c>
      <c r="F50" s="3" t="s">
        <v>1957</v>
      </c>
      <c r="G50" s="19">
        <v>45875</v>
      </c>
      <c r="H50" s="19">
        <v>40546</v>
      </c>
      <c r="I50" s="45">
        <v>11.18</v>
      </c>
      <c r="J50" s="45">
        <v>15.04</v>
      </c>
      <c r="K50" s="37">
        <f t="shared" si="0"/>
        <v>0.74335106382978722</v>
      </c>
      <c r="L50" s="19">
        <v>45856</v>
      </c>
      <c r="M50" s="43">
        <v>170.45027999999999</v>
      </c>
      <c r="N50" s="43">
        <v>420.86070036000001</v>
      </c>
      <c r="O50" s="37">
        <f t="shared" si="1"/>
        <v>0.40500403067855595</v>
      </c>
      <c r="Q50" s="6">
        <v>-4.4523597507999998E-3</v>
      </c>
      <c r="R50" s="6">
        <v>-1.1734248374E-2</v>
      </c>
      <c r="S50" s="6">
        <v>0.14314928425000001</v>
      </c>
      <c r="T50" s="6">
        <v>0.13268482535000001</v>
      </c>
      <c r="U50" s="6">
        <v>0.78025477707000002</v>
      </c>
      <c r="V50" s="6">
        <v>0.56937239663000005</v>
      </c>
      <c r="W50" s="6">
        <v>-0.7602915952</v>
      </c>
      <c r="X50" s="6">
        <v>-1.2909958572</v>
      </c>
      <c r="Y50" s="6">
        <v>3.2515972011000001</v>
      </c>
      <c r="Z50" s="6">
        <v>3.1728044175000001</v>
      </c>
      <c r="AB50" s="7">
        <v>1.4244299362999999</v>
      </c>
      <c r="AC50" s="7">
        <v>0.18165000282999999</v>
      </c>
      <c r="AD50" s="8">
        <v>2.7814912096</v>
      </c>
      <c r="AE50" s="7">
        <v>1.9955947137000001</v>
      </c>
      <c r="AF50" s="7">
        <v>-0.31127450979999999</v>
      </c>
      <c r="AG50" s="4">
        <v>8</v>
      </c>
      <c r="AH50" s="9">
        <v>0</v>
      </c>
      <c r="AI50" s="10">
        <v>0</v>
      </c>
    </row>
    <row r="51" spans="2:35" x14ac:dyDescent="0.2">
      <c r="B51" s="3" t="s">
        <v>993</v>
      </c>
      <c r="C51" s="3" t="s">
        <v>3025</v>
      </c>
      <c r="D51" s="3" t="s">
        <v>1311</v>
      </c>
      <c r="E51" s="4" t="s">
        <v>1744</v>
      </c>
      <c r="F51" s="3" t="s">
        <v>1961</v>
      </c>
      <c r="G51" s="19">
        <v>45875</v>
      </c>
      <c r="H51" s="19">
        <v>40546</v>
      </c>
      <c r="I51" s="45">
        <v>15.05</v>
      </c>
      <c r="J51" s="45">
        <v>17.329999999999998</v>
      </c>
      <c r="K51" s="37">
        <f t="shared" si="0"/>
        <v>0.8684362377380267</v>
      </c>
      <c r="L51" s="19">
        <v>45847</v>
      </c>
      <c r="M51" s="43">
        <v>739.51184999999998</v>
      </c>
      <c r="N51" s="43">
        <v>1624.4131637999999</v>
      </c>
      <c r="O51" s="37">
        <f t="shared" si="1"/>
        <v>0.45524861930449717</v>
      </c>
      <c r="Q51" s="6">
        <v>-5.2875082619999996E-3</v>
      </c>
      <c r="R51" s="6">
        <v>-1.2569396885E-2</v>
      </c>
      <c r="S51" s="6">
        <v>-0.10041841004</v>
      </c>
      <c r="T51" s="6">
        <v>-0.11088286894</v>
      </c>
      <c r="U51" s="6">
        <v>6.6921877216E-2</v>
      </c>
      <c r="V51" s="6">
        <v>-0.14396050323000001</v>
      </c>
      <c r="W51" s="6">
        <v>-0.41666666667000002</v>
      </c>
      <c r="X51" s="6">
        <v>-0.94737092871999995</v>
      </c>
      <c r="Y51" s="6">
        <v>0.55154639174999998</v>
      </c>
      <c r="Z51" s="6">
        <v>0.47275360812</v>
      </c>
      <c r="AB51" s="7">
        <v>0.62251947291999998</v>
      </c>
      <c r="AC51" s="7">
        <v>6.5654647413000006E-2</v>
      </c>
      <c r="AD51" s="8">
        <v>0.46907288091999999</v>
      </c>
      <c r="AE51" s="7">
        <v>0.39948231233999998</v>
      </c>
      <c r="AF51" s="7">
        <v>-0.17309466691</v>
      </c>
      <c r="AG51" s="4">
        <v>5</v>
      </c>
      <c r="AH51" s="9">
        <v>0</v>
      </c>
      <c r="AI51" s="10">
        <v>0</v>
      </c>
    </row>
    <row r="52" spans="2:35" x14ac:dyDescent="0.2">
      <c r="B52" s="3" t="s">
        <v>1122</v>
      </c>
      <c r="C52" s="3" t="s">
        <v>3026</v>
      </c>
      <c r="D52" s="3" t="s">
        <v>1440</v>
      </c>
      <c r="E52" s="4" t="s">
        <v>1741</v>
      </c>
      <c r="F52" s="3" t="s">
        <v>700</v>
      </c>
      <c r="G52" s="19">
        <v>45728</v>
      </c>
      <c r="H52" s="19">
        <v>43090</v>
      </c>
      <c r="I52" s="45">
        <v>9.24</v>
      </c>
      <c r="J52" s="45">
        <v>10.6</v>
      </c>
      <c r="K52" s="37">
        <f t="shared" si="0"/>
        <v>0.8716981132075472</v>
      </c>
      <c r="L52" s="19">
        <v>45660</v>
      </c>
      <c r="M52" s="43">
        <v>1367.2520400000001</v>
      </c>
      <c r="N52" s="43">
        <v>643.42434842</v>
      </c>
      <c r="O52" s="37">
        <f t="shared" si="1"/>
        <v>2.1249616110385618</v>
      </c>
      <c r="Q52" s="6">
        <v>0.1</v>
      </c>
      <c r="R52" s="6">
        <v>9.5113126722999999E-2</v>
      </c>
      <c r="S52" s="6">
        <v>9.7387173396999996E-2</v>
      </c>
      <c r="T52" s="6">
        <v>0.17218430557</v>
      </c>
      <c r="U52" s="6">
        <v>1.3814432990000001</v>
      </c>
      <c r="V52" s="6">
        <v>1.2995094094999999</v>
      </c>
      <c r="W52" s="6">
        <v>-0.37567567567999999</v>
      </c>
      <c r="X52" s="6">
        <v>-0.70747566188</v>
      </c>
      <c r="Y52" s="6">
        <v>-1.2820512819999999E-2</v>
      </c>
      <c r="Z52" s="6">
        <v>3.5181486626E-2</v>
      </c>
      <c r="AB52" s="7">
        <v>1.263451551</v>
      </c>
      <c r="AC52" s="7">
        <v>0.12180079778</v>
      </c>
      <c r="AD52" s="8"/>
      <c r="AE52" s="7">
        <v>1.1402439024</v>
      </c>
      <c r="AF52" s="7">
        <v>-0.69620253165000001</v>
      </c>
      <c r="AG52" s="4">
        <v>8</v>
      </c>
      <c r="AH52" s="9">
        <v>0</v>
      </c>
      <c r="AI52" s="10">
        <v>0</v>
      </c>
    </row>
    <row r="53" spans="2:35" x14ac:dyDescent="0.2">
      <c r="B53" s="3" t="s">
        <v>1</v>
      </c>
      <c r="C53" s="3" t="s">
        <v>24</v>
      </c>
      <c r="D53" s="3" t="s">
        <v>30</v>
      </c>
      <c r="E53" s="4" t="s">
        <v>1749</v>
      </c>
      <c r="F53" s="3" t="s">
        <v>1974</v>
      </c>
      <c r="G53" s="19">
        <v>45875</v>
      </c>
      <c r="H53" s="19">
        <v>36978</v>
      </c>
      <c r="I53" s="45">
        <v>2.2599999999999998</v>
      </c>
      <c r="J53" s="45">
        <v>2.5499999999999998</v>
      </c>
      <c r="K53" s="37">
        <f t="shared" si="0"/>
        <v>0.88627450980392153</v>
      </c>
      <c r="L53" s="19">
        <v>45796</v>
      </c>
      <c r="M53" s="43">
        <v>85432.782160000002</v>
      </c>
      <c r="N53" s="43">
        <v>72538.872050999998</v>
      </c>
      <c r="O53" s="37">
        <f t="shared" si="1"/>
        <v>1.1777517315121011</v>
      </c>
      <c r="Q53" s="6">
        <v>2.2624434387999999E-2</v>
      </c>
      <c r="R53" s="6">
        <v>1.5342545764E-2</v>
      </c>
      <c r="S53" s="6">
        <v>-8.5020242917E-2</v>
      </c>
      <c r="T53" s="6">
        <v>-9.5484701817000001E-2</v>
      </c>
      <c r="U53" s="6">
        <v>0.14306363986000001</v>
      </c>
      <c r="V53" s="6">
        <v>-6.7818740582999998E-2</v>
      </c>
      <c r="W53" s="6">
        <v>-7.1002642071999994E-2</v>
      </c>
      <c r="X53" s="6">
        <v>-0.60170690412000005</v>
      </c>
      <c r="Y53" s="6">
        <v>0.24393776434</v>
      </c>
      <c r="Z53" s="6">
        <v>0.1651449807</v>
      </c>
      <c r="AB53" s="7">
        <v>0.29188566533999999</v>
      </c>
      <c r="AC53" s="7">
        <v>3.0236054743999999E-2</v>
      </c>
      <c r="AD53" s="8">
        <v>0.39573631614999999</v>
      </c>
      <c r="AE53" s="7">
        <v>0.13631435594999999</v>
      </c>
      <c r="AF53" s="7">
        <v>-0.10655737704</v>
      </c>
      <c r="AG53" s="4">
        <v>5</v>
      </c>
      <c r="AH53" s="9">
        <v>7.3651173708999998E-2</v>
      </c>
      <c r="AI53" s="10">
        <v>0.15687699999999999</v>
      </c>
    </row>
    <row r="54" spans="2:35" x14ac:dyDescent="0.2">
      <c r="B54" s="3" t="s">
        <v>49</v>
      </c>
      <c r="C54" s="3" t="s">
        <v>1866</v>
      </c>
      <c r="D54" s="3" t="s">
        <v>404</v>
      </c>
      <c r="E54" s="4" t="s">
        <v>1741</v>
      </c>
      <c r="F54" s="3" t="s">
        <v>1969</v>
      </c>
      <c r="G54" s="19">
        <v>45875</v>
      </c>
      <c r="H54" s="19">
        <v>43252</v>
      </c>
      <c r="I54" s="45">
        <v>2.91</v>
      </c>
      <c r="J54" s="45">
        <v>4.18</v>
      </c>
      <c r="K54" s="37">
        <f t="shared" si="0"/>
        <v>0.69617224880382789</v>
      </c>
      <c r="L54" s="19">
        <v>45573</v>
      </c>
      <c r="M54" s="43">
        <v>20.230319999999999</v>
      </c>
      <c r="N54" s="43">
        <v>25.460129157000001</v>
      </c>
      <c r="O54" s="37">
        <f t="shared" si="1"/>
        <v>0.79458827075265959</v>
      </c>
      <c r="Q54" s="6">
        <v>2.2200365323000001E-2</v>
      </c>
      <c r="R54" s="6">
        <v>1.4918476699E-2</v>
      </c>
      <c r="S54" s="6">
        <v>0.18052738336999999</v>
      </c>
      <c r="T54" s="6">
        <v>0.17006292446999999</v>
      </c>
      <c r="U54" s="6">
        <v>1.552631579</v>
      </c>
      <c r="V54" s="6">
        <v>1.3417491985000001</v>
      </c>
      <c r="W54" s="6">
        <v>-0.34503713707</v>
      </c>
      <c r="X54" s="6">
        <v>-0.87574139912000004</v>
      </c>
      <c r="Y54" s="6">
        <v>0.38571428571999999</v>
      </c>
      <c r="Z54" s="6">
        <v>0.30692150208000002</v>
      </c>
      <c r="AB54" s="7">
        <v>1.889976723</v>
      </c>
      <c r="AC54" s="7">
        <v>0.28383227233000002</v>
      </c>
      <c r="AD54" s="8">
        <v>7.7174784899000004</v>
      </c>
      <c r="AE54" s="7">
        <v>0.24031007752</v>
      </c>
      <c r="AF54" s="7">
        <v>-0.19607843137</v>
      </c>
      <c r="AG54" s="4">
        <v>8</v>
      </c>
      <c r="AH54" s="9">
        <v>0</v>
      </c>
      <c r="AI54" s="10">
        <v>0</v>
      </c>
    </row>
    <row r="55" spans="2:35" x14ac:dyDescent="0.2">
      <c r="B55" s="3" t="s">
        <v>50</v>
      </c>
      <c r="C55" s="3" t="s">
        <v>474</v>
      </c>
      <c r="D55" s="3" t="s">
        <v>405</v>
      </c>
      <c r="E55" s="4" t="s">
        <v>820</v>
      </c>
      <c r="F55" s="3" t="s">
        <v>1960</v>
      </c>
      <c r="G55" s="19">
        <v>45875</v>
      </c>
      <c r="H55" s="19">
        <v>43627</v>
      </c>
      <c r="I55" s="45">
        <v>9.41</v>
      </c>
      <c r="J55" s="45">
        <v>10.937016582</v>
      </c>
      <c r="K55" s="37">
        <f t="shared" si="0"/>
        <v>0.86038088444401339</v>
      </c>
      <c r="L55" s="19">
        <v>45580</v>
      </c>
      <c r="M55" s="43">
        <v>243312.27157000001</v>
      </c>
      <c r="N55" s="43">
        <v>237620.89582000001</v>
      </c>
      <c r="O55" s="37">
        <f t="shared" si="1"/>
        <v>1.0239514952182962</v>
      </c>
      <c r="Q55" s="6">
        <v>3.1982942436999998E-3</v>
      </c>
      <c r="R55" s="6">
        <v>-4.0835943801000004E-3</v>
      </c>
      <c r="S55" s="6">
        <v>-2.2845275182E-2</v>
      </c>
      <c r="T55" s="6">
        <v>-3.3309734083000003E-2</v>
      </c>
      <c r="U55" s="6">
        <v>-5.6935754560000003E-2</v>
      </c>
      <c r="V55" s="6">
        <v>-0.26781813500000001</v>
      </c>
      <c r="W55" s="6">
        <v>-0.11249387953999999</v>
      </c>
      <c r="X55" s="6">
        <v>-0.6431981416</v>
      </c>
      <c r="Y55" s="6">
        <v>2.6769890867999999E-2</v>
      </c>
      <c r="Z55" s="6">
        <v>-5.2022892765000002E-2</v>
      </c>
      <c r="AB55" s="7">
        <v>0.23090048167999999</v>
      </c>
      <c r="AC55" s="7">
        <v>2.3784739097000001E-2</v>
      </c>
      <c r="AD55" s="8">
        <v>-0.40165278430000001</v>
      </c>
      <c r="AE55" s="7">
        <v>5.4176243121999999E-2</v>
      </c>
      <c r="AF55" s="7">
        <v>-0.11560150376</v>
      </c>
      <c r="AG55" s="4">
        <v>4</v>
      </c>
      <c r="AH55" s="9">
        <v>4.8379408961000001E-2</v>
      </c>
      <c r="AI55" s="10">
        <v>0.50749999999999995</v>
      </c>
    </row>
    <row r="56" spans="2:35" x14ac:dyDescent="0.2">
      <c r="B56" s="3" t="s">
        <v>994</v>
      </c>
      <c r="C56" s="3" t="s">
        <v>2680</v>
      </c>
      <c r="D56" s="3" t="s">
        <v>1312</v>
      </c>
      <c r="E56" s="4" t="s">
        <v>1745</v>
      </c>
      <c r="F56" s="3" t="s">
        <v>1956</v>
      </c>
      <c r="G56" s="19">
        <v>45875</v>
      </c>
      <c r="H56" s="19">
        <v>36962</v>
      </c>
      <c r="I56" s="45">
        <v>84.57</v>
      </c>
      <c r="J56" s="45">
        <v>93.535222942000004</v>
      </c>
      <c r="K56" s="37">
        <f t="shared" si="0"/>
        <v>0.90415137036066906</v>
      </c>
      <c r="L56" s="19">
        <v>45820</v>
      </c>
      <c r="M56" s="43">
        <v>76684.777770000001</v>
      </c>
      <c r="N56" s="43">
        <v>62211.789095</v>
      </c>
      <c r="O56" s="37">
        <f t="shared" si="1"/>
        <v>1.2326406117801747</v>
      </c>
      <c r="Q56" s="6">
        <v>-2.5946455962E-3</v>
      </c>
      <c r="R56" s="6">
        <v>-9.8765342200000002E-3</v>
      </c>
      <c r="S56" s="6">
        <v>-8.6717062634999995E-2</v>
      </c>
      <c r="T56" s="6">
        <v>-9.7181521536000001E-2</v>
      </c>
      <c r="U56" s="6">
        <v>5.0429329458000001E-2</v>
      </c>
      <c r="V56" s="6">
        <v>-0.16045305099000001</v>
      </c>
      <c r="W56" s="6">
        <v>3.7502527842999997E-2</v>
      </c>
      <c r="X56" s="6">
        <v>-0.49320173421000002</v>
      </c>
      <c r="Y56" s="6">
        <v>4.9133123011000004E-3</v>
      </c>
      <c r="Z56" s="6">
        <v>-7.3879471331999999E-2</v>
      </c>
      <c r="AB56" s="7">
        <v>0.19563305119999999</v>
      </c>
      <c r="AC56" s="7">
        <v>2.0173212401999999E-2</v>
      </c>
      <c r="AD56" s="8">
        <v>4.4956113499E-2</v>
      </c>
      <c r="AE56" s="7">
        <v>5.4822658242999998E-2</v>
      </c>
      <c r="AF56" s="7">
        <v>-6.4445418675999996E-2</v>
      </c>
      <c r="AG56" s="4">
        <v>5</v>
      </c>
      <c r="AH56" s="9">
        <v>2.4429334628E-2</v>
      </c>
      <c r="AI56" s="10">
        <v>2.012</v>
      </c>
    </row>
    <row r="57" spans="2:35" x14ac:dyDescent="0.2">
      <c r="B57" s="3" t="s">
        <v>51</v>
      </c>
      <c r="C57" s="3" t="s">
        <v>475</v>
      </c>
      <c r="D57" s="3" t="s">
        <v>406</v>
      </c>
      <c r="E57" s="4" t="s">
        <v>1753</v>
      </c>
      <c r="F57" s="3" t="s">
        <v>1975</v>
      </c>
      <c r="G57" s="19">
        <v>45000</v>
      </c>
      <c r="H57" s="19">
        <v>36930</v>
      </c>
      <c r="I57" s="45">
        <v>20.75</v>
      </c>
      <c r="J57" s="45">
        <v>21.819684433999999</v>
      </c>
      <c r="K57" s="37">
        <f t="shared" si="0"/>
        <v>0.95097617304065185</v>
      </c>
      <c r="L57" s="19">
        <v>44708</v>
      </c>
      <c r="M57" s="43">
        <v>22.244</v>
      </c>
      <c r="N57" s="43">
        <v>64.062850694999995</v>
      </c>
      <c r="O57" s="37">
        <f t="shared" si="1"/>
        <v>0.3472215138521163</v>
      </c>
      <c r="Q57" s="6">
        <v>-1.0962821734999999E-2</v>
      </c>
      <c r="R57" s="6">
        <v>-3.9819655085000004E-3</v>
      </c>
      <c r="S57" s="6">
        <v>4.7979797981000001E-2</v>
      </c>
      <c r="T57" s="6">
        <v>0.10962267579</v>
      </c>
      <c r="U57" s="6">
        <v>0.12507022377999999</v>
      </c>
      <c r="V57" s="6">
        <v>0.21199675664000001</v>
      </c>
      <c r="W57" s="6">
        <v>0.68691870640999997</v>
      </c>
      <c r="X57" s="6">
        <v>0.25133310087999999</v>
      </c>
      <c r="Y57" s="6">
        <v>0.15277777778000001</v>
      </c>
      <c r="Z57" s="6">
        <v>0.13912235388999999</v>
      </c>
      <c r="AB57" s="7">
        <v>0.29240264271999999</v>
      </c>
      <c r="AC57" s="7">
        <v>3.0107073296E-2</v>
      </c>
      <c r="AD57" s="8"/>
      <c r="AE57" s="7">
        <v>0.15777777777999999</v>
      </c>
      <c r="AF57" s="7">
        <v>-8.4285714284999994E-2</v>
      </c>
      <c r="AG57" s="4">
        <v>6</v>
      </c>
      <c r="AH57" s="9">
        <v>2.3356984127000002E-2</v>
      </c>
      <c r="AI57" s="10">
        <v>2.2072350000000001E-2</v>
      </c>
    </row>
    <row r="58" spans="2:35" x14ac:dyDescent="0.2">
      <c r="B58" s="3" t="s">
        <v>52</v>
      </c>
      <c r="C58" s="3" t="s">
        <v>475</v>
      </c>
      <c r="D58" s="3" t="s">
        <v>407</v>
      </c>
      <c r="E58" s="4" t="s">
        <v>1753</v>
      </c>
      <c r="F58" s="3" t="s">
        <v>1975</v>
      </c>
      <c r="G58" s="19">
        <v>45875</v>
      </c>
      <c r="H58" s="19">
        <v>36929</v>
      </c>
      <c r="I58" s="45">
        <v>18.170000000000002</v>
      </c>
      <c r="J58" s="45">
        <v>18.48</v>
      </c>
      <c r="K58" s="37">
        <f t="shared" si="0"/>
        <v>0.98322510822510834</v>
      </c>
      <c r="L58" s="19">
        <v>45863</v>
      </c>
      <c r="M58" s="43">
        <v>58951.492969999999</v>
      </c>
      <c r="N58" s="43">
        <v>38680.117638000003</v>
      </c>
      <c r="O58" s="37">
        <f t="shared" si="1"/>
        <v>1.5240773960853999</v>
      </c>
      <c r="Q58" s="6">
        <v>-1.0995052216E-3</v>
      </c>
      <c r="R58" s="6">
        <v>-8.3813938453999991E-3</v>
      </c>
      <c r="S58" s="6">
        <v>2.0232111143000001E-2</v>
      </c>
      <c r="T58" s="6">
        <v>9.7676522419E-3</v>
      </c>
      <c r="U58" s="6">
        <v>0.15072909491</v>
      </c>
      <c r="V58" s="6">
        <v>-6.0153285531000002E-2</v>
      </c>
      <c r="W58" s="6">
        <v>0.10462819415000001</v>
      </c>
      <c r="X58" s="6">
        <v>-0.42607606790000002</v>
      </c>
      <c r="Y58" s="6">
        <v>0.28972738579000001</v>
      </c>
      <c r="Z58" s="6">
        <v>0.21093460215000001</v>
      </c>
      <c r="AB58" s="7">
        <v>0.25245834919999999</v>
      </c>
      <c r="AC58" s="7">
        <v>2.6088443111999999E-2</v>
      </c>
      <c r="AD58" s="8">
        <v>0.48421874281999999</v>
      </c>
      <c r="AE58" s="7">
        <v>0.21237693389000001</v>
      </c>
      <c r="AF58" s="7">
        <v>-4.3041628972999998E-2</v>
      </c>
      <c r="AG58" s="4">
        <v>6</v>
      </c>
      <c r="AH58" s="9">
        <v>3.1810251688000002E-2</v>
      </c>
      <c r="AI58" s="10">
        <v>2.5909450000000001E-2</v>
      </c>
    </row>
    <row r="59" spans="2:35" x14ac:dyDescent="0.2">
      <c r="B59" s="3" t="s">
        <v>2394</v>
      </c>
      <c r="C59" s="3" t="s">
        <v>2408</v>
      </c>
      <c r="D59" s="3" t="s">
        <v>2420</v>
      </c>
      <c r="E59" s="4" t="s">
        <v>1741</v>
      </c>
      <c r="F59" s="3" t="s">
        <v>700</v>
      </c>
      <c r="G59" s="19">
        <v>45875</v>
      </c>
      <c r="H59" s="19">
        <v>44756</v>
      </c>
      <c r="I59" s="45">
        <v>1.67</v>
      </c>
      <c r="J59" s="45">
        <v>5.22</v>
      </c>
      <c r="K59" s="37">
        <f t="shared" si="0"/>
        <v>0.31992337164750956</v>
      </c>
      <c r="L59" s="19">
        <v>45568</v>
      </c>
      <c r="M59" s="43">
        <v>316.22451999999998</v>
      </c>
      <c r="N59" s="43">
        <v>1310.2914939</v>
      </c>
      <c r="O59" s="37">
        <f t="shared" si="1"/>
        <v>0.24133906193558324</v>
      </c>
      <c r="Q59" s="6">
        <v>-1.7647058824E-2</v>
      </c>
      <c r="R59" s="6">
        <v>-2.4928947448000002E-2</v>
      </c>
      <c r="S59" s="6">
        <v>-6.7039106146000005E-2</v>
      </c>
      <c r="T59" s="6">
        <v>-7.7503565046999998E-2</v>
      </c>
      <c r="U59" s="6">
        <v>-0.41403508771999997</v>
      </c>
      <c r="V59" s="6">
        <v>-0.62491746816000004</v>
      </c>
      <c r="W59" s="6">
        <v>-0.99768451118000001</v>
      </c>
      <c r="X59" s="6">
        <v>-1.5283887732000001</v>
      </c>
      <c r="Y59" s="6">
        <v>-0.43581081081</v>
      </c>
      <c r="Z59" s="6">
        <v>-0.51460359444000003</v>
      </c>
      <c r="AB59" s="7">
        <v>0.83524206288000002</v>
      </c>
      <c r="AC59" s="7">
        <v>9.0180216132999994E-2</v>
      </c>
      <c r="AD59" s="8">
        <v>-0.14463015810999999</v>
      </c>
      <c r="AE59" s="7">
        <v>0.13804713804999999</v>
      </c>
      <c r="AF59" s="7">
        <v>-0.15865384615</v>
      </c>
      <c r="AG59" s="4">
        <v>2</v>
      </c>
      <c r="AH59" s="9">
        <v>0</v>
      </c>
      <c r="AI59" s="10">
        <v>0</v>
      </c>
    </row>
    <row r="60" spans="2:35" x14ac:dyDescent="0.2">
      <c r="B60" s="3" t="s">
        <v>53</v>
      </c>
      <c r="C60" s="3" t="s">
        <v>2357</v>
      </c>
      <c r="D60" s="3" t="s">
        <v>408</v>
      </c>
      <c r="E60" s="4" t="s">
        <v>1754</v>
      </c>
      <c r="F60" s="3" t="s">
        <v>700</v>
      </c>
      <c r="G60" s="19">
        <v>44592</v>
      </c>
      <c r="H60" s="19">
        <v>43679</v>
      </c>
      <c r="I60" s="45">
        <v>3.96</v>
      </c>
      <c r="J60" s="45">
        <v>7.59</v>
      </c>
      <c r="K60" s="37">
        <f t="shared" si="0"/>
        <v>0.52173913043478259</v>
      </c>
      <c r="L60" s="19">
        <v>44293</v>
      </c>
      <c r="M60" s="43">
        <v>295.67340000000002</v>
      </c>
      <c r="N60" s="43">
        <v>182.16738984</v>
      </c>
      <c r="O60" s="37">
        <f t="shared" si="1"/>
        <v>1.6230863287863642</v>
      </c>
      <c r="Q60" s="6">
        <v>1.5384615383999999E-2</v>
      </c>
      <c r="R60" s="6">
        <v>-3.5014028689999998E-3</v>
      </c>
      <c r="S60" s="6">
        <v>0.24921135647000001</v>
      </c>
      <c r="T60" s="6">
        <v>0.30179644557000002</v>
      </c>
      <c r="U60" s="6">
        <v>-0.39076923076999998</v>
      </c>
      <c r="V60" s="6">
        <v>-0.60650919372000001</v>
      </c>
      <c r="W60" s="6"/>
      <c r="X60" s="6"/>
      <c r="Y60" s="6">
        <v>0.24921135647000001</v>
      </c>
      <c r="Z60" s="6">
        <v>0.30179644557000002</v>
      </c>
      <c r="AB60" s="7">
        <v>0.58634536071999999</v>
      </c>
      <c r="AC60" s="7">
        <v>6.3625475269000004E-2</v>
      </c>
      <c r="AD60" s="8"/>
      <c r="AE60" s="7">
        <v>0.26315789474000001</v>
      </c>
      <c r="AF60" s="7">
        <v>-0.1935483871</v>
      </c>
      <c r="AG60" s="4">
        <v>2</v>
      </c>
      <c r="AH60" s="9">
        <v>0</v>
      </c>
      <c r="AI60" s="10">
        <v>0</v>
      </c>
    </row>
    <row r="61" spans="2:35" x14ac:dyDescent="0.2">
      <c r="B61" s="3" t="s">
        <v>54</v>
      </c>
      <c r="C61" s="3" t="s">
        <v>2390</v>
      </c>
      <c r="D61" s="3" t="s">
        <v>409</v>
      </c>
      <c r="E61" s="4" t="s">
        <v>1755</v>
      </c>
      <c r="F61" s="3" t="s">
        <v>1970</v>
      </c>
      <c r="G61" s="19">
        <v>45875</v>
      </c>
      <c r="H61" s="19">
        <v>40546</v>
      </c>
      <c r="I61" s="45">
        <v>58.28</v>
      </c>
      <c r="J61" s="45">
        <v>58.28</v>
      </c>
      <c r="K61" s="37">
        <f t="shared" si="0"/>
        <v>1</v>
      </c>
      <c r="L61" s="19">
        <v>45875</v>
      </c>
      <c r="M61" s="43">
        <v>185603.03383999999</v>
      </c>
      <c r="N61" s="43">
        <v>162375.06878999999</v>
      </c>
      <c r="O61" s="37">
        <f t="shared" si="1"/>
        <v>1.1430513022909987</v>
      </c>
      <c r="Q61" s="6">
        <v>3.2235210769000003E-2</v>
      </c>
      <c r="R61" s="6">
        <v>2.4953322145000002E-2</v>
      </c>
      <c r="S61" s="6">
        <v>0.24769856562000001</v>
      </c>
      <c r="T61" s="6">
        <v>0.23723410672</v>
      </c>
      <c r="U61" s="6">
        <v>1.1574119742</v>
      </c>
      <c r="V61" s="6">
        <v>0.94652959373000001</v>
      </c>
      <c r="W61" s="6">
        <v>3.1711309116000002</v>
      </c>
      <c r="X61" s="6">
        <v>2.6404266496000002</v>
      </c>
      <c r="Y61" s="6">
        <v>1.5873142584</v>
      </c>
      <c r="Z61" s="6">
        <v>1.5085214747</v>
      </c>
      <c r="AB61" s="7">
        <v>0.48772146647999998</v>
      </c>
      <c r="AC61" s="7">
        <v>5.0523764202999998E-2</v>
      </c>
      <c r="AD61" s="8">
        <v>3.2767782130000001</v>
      </c>
      <c r="AE61" s="7">
        <v>0.30892547660000003</v>
      </c>
      <c r="AF61" s="7">
        <v>-0.10287769784</v>
      </c>
      <c r="AG61" s="4">
        <v>5</v>
      </c>
      <c r="AH61" s="9">
        <v>3.7123385940000003E-2</v>
      </c>
      <c r="AI61" s="10">
        <v>1.0349999999999999</v>
      </c>
    </row>
    <row r="62" spans="2:35" x14ac:dyDescent="0.2">
      <c r="B62" s="3" t="s">
        <v>55</v>
      </c>
      <c r="C62" s="3" t="s">
        <v>476</v>
      </c>
      <c r="D62" s="3" t="s">
        <v>410</v>
      </c>
      <c r="E62" s="4" t="s">
        <v>1756</v>
      </c>
      <c r="F62" s="3" t="s">
        <v>1974</v>
      </c>
      <c r="G62" s="19">
        <v>45875</v>
      </c>
      <c r="H62" s="19">
        <v>40072</v>
      </c>
      <c r="I62" s="45">
        <v>60.32</v>
      </c>
      <c r="J62" s="45">
        <v>71.7</v>
      </c>
      <c r="K62" s="37">
        <f t="shared" si="0"/>
        <v>0.84128312412831241</v>
      </c>
      <c r="L62" s="19">
        <v>45820</v>
      </c>
      <c r="M62" s="43">
        <v>147756.43376000001</v>
      </c>
      <c r="N62" s="43">
        <v>162968.64489</v>
      </c>
      <c r="O62" s="37">
        <f t="shared" si="1"/>
        <v>0.90665559537377349</v>
      </c>
      <c r="Q62" s="6">
        <v>1.1062688568000001E-2</v>
      </c>
      <c r="R62" s="6">
        <v>3.7807999451999999E-3</v>
      </c>
      <c r="S62" s="6">
        <v>-0.12465534755</v>
      </c>
      <c r="T62" s="6">
        <v>-0.13511980645999999</v>
      </c>
      <c r="U62" s="6">
        <v>1.3093388754000001E-2</v>
      </c>
      <c r="V62" s="6">
        <v>-0.19778899169</v>
      </c>
      <c r="W62" s="6">
        <v>0.18358335056</v>
      </c>
      <c r="X62" s="6">
        <v>-0.34712091149000002</v>
      </c>
      <c r="Y62" s="6">
        <v>0.22412921949</v>
      </c>
      <c r="Z62" s="6">
        <v>0.14533643585</v>
      </c>
      <c r="AB62" s="7">
        <v>0.26121522815999998</v>
      </c>
      <c r="AC62" s="7">
        <v>2.6425782847999998E-2</v>
      </c>
      <c r="AD62" s="8">
        <v>2.4257544278E-4</v>
      </c>
      <c r="AE62" s="7">
        <v>0.21675477836000001</v>
      </c>
      <c r="AF62" s="7">
        <v>-0.16079743888</v>
      </c>
      <c r="AG62" s="4">
        <v>6</v>
      </c>
      <c r="AH62" s="9">
        <v>1.7342148759999999E-2</v>
      </c>
      <c r="AI62" s="10">
        <v>1.0491999999999999</v>
      </c>
    </row>
    <row r="63" spans="2:35" x14ac:dyDescent="0.2">
      <c r="B63" s="3" t="s">
        <v>2967</v>
      </c>
      <c r="C63" s="3" t="s">
        <v>3027</v>
      </c>
      <c r="D63" s="3" t="s">
        <v>3138</v>
      </c>
      <c r="E63" s="4" t="s">
        <v>1761</v>
      </c>
      <c r="F63" s="3" t="s">
        <v>1960</v>
      </c>
      <c r="G63" s="19">
        <v>45875</v>
      </c>
      <c r="H63" s="19">
        <v>45790</v>
      </c>
      <c r="I63" s="45">
        <v>12.29</v>
      </c>
      <c r="J63" s="45"/>
      <c r="K63" s="37" t="str">
        <f t="shared" si="0"/>
        <v/>
      </c>
      <c r="L63" s="19"/>
      <c r="M63" s="43">
        <v>364.34933999999998</v>
      </c>
      <c r="N63" s="43"/>
      <c r="O63" s="37" t="str">
        <f t="shared" si="1"/>
        <v/>
      </c>
      <c r="Q63" s="6">
        <v>1.4863748967E-2</v>
      </c>
      <c r="R63" s="6">
        <v>7.5818603436000002E-3</v>
      </c>
      <c r="S63" s="6">
        <v>5.3127677806000001E-2</v>
      </c>
      <c r="T63" s="6">
        <v>4.2663218905000001E-2</v>
      </c>
      <c r="U63" s="6"/>
      <c r="V63" s="6"/>
      <c r="W63" s="6"/>
      <c r="X63" s="6"/>
      <c r="Y63" s="6"/>
      <c r="Z63" s="6"/>
      <c r="AB63" s="7"/>
      <c r="AC63" s="7"/>
      <c r="AD63" s="8"/>
      <c r="AE63" s="7">
        <v>4.5957446807999999E-2</v>
      </c>
      <c r="AF63" s="7">
        <v>-9.1410559495999993E-2</v>
      </c>
      <c r="AG63" s="4"/>
      <c r="AH63" s="9"/>
      <c r="AI63" s="10"/>
    </row>
    <row r="64" spans="2:35" x14ac:dyDescent="0.2">
      <c r="B64" s="3" t="s">
        <v>1043</v>
      </c>
      <c r="C64" s="3" t="s">
        <v>2141</v>
      </c>
      <c r="D64" s="3" t="s">
        <v>1361</v>
      </c>
      <c r="E64" s="4" t="s">
        <v>1741</v>
      </c>
      <c r="F64" s="3" t="s">
        <v>1975</v>
      </c>
      <c r="G64" s="19">
        <v>44118</v>
      </c>
      <c r="H64" s="19">
        <v>40546</v>
      </c>
      <c r="I64" s="45">
        <v>2.42</v>
      </c>
      <c r="J64" s="45">
        <v>3.18</v>
      </c>
      <c r="K64" s="37">
        <f t="shared" si="0"/>
        <v>0.76100628930817604</v>
      </c>
      <c r="L64" s="19">
        <v>43812</v>
      </c>
      <c r="M64" s="43">
        <v>1173.8911800000001</v>
      </c>
      <c r="N64" s="43">
        <v>721.10877763999997</v>
      </c>
      <c r="O64" s="37">
        <f t="shared" si="1"/>
        <v>1.6278975050641296</v>
      </c>
      <c r="Q64" s="6">
        <v>0</v>
      </c>
      <c r="R64" s="6">
        <v>6.6231388437000003E-3</v>
      </c>
      <c r="S64" s="6">
        <v>0.13615023473999999</v>
      </c>
      <c r="T64" s="6">
        <v>0.10507922627000001</v>
      </c>
      <c r="U64" s="6">
        <v>8.1177679486999998E-2</v>
      </c>
      <c r="V64" s="6">
        <v>-9.498333732E-2</v>
      </c>
      <c r="W64" s="6">
        <v>-0.47960346644000001</v>
      </c>
      <c r="X64" s="6">
        <v>-0.84601071703999997</v>
      </c>
      <c r="Y64" s="6">
        <v>0.18671080054</v>
      </c>
      <c r="Z64" s="6">
        <v>0.10688797137</v>
      </c>
      <c r="AB64" s="7">
        <v>1.0902880546</v>
      </c>
      <c r="AC64" s="7">
        <v>0.11468994085000001</v>
      </c>
      <c r="AD64" s="8"/>
      <c r="AE64" s="7">
        <v>0.78356230416999995</v>
      </c>
      <c r="AF64" s="7">
        <v>-0.23224940333999999</v>
      </c>
      <c r="AG64" s="4">
        <v>5</v>
      </c>
      <c r="AH64" s="9">
        <v>0</v>
      </c>
      <c r="AI64" s="10">
        <v>0</v>
      </c>
    </row>
    <row r="65" spans="2:35" x14ac:dyDescent="0.2">
      <c r="B65" s="3" t="s">
        <v>56</v>
      </c>
      <c r="C65" s="3" t="s">
        <v>477</v>
      </c>
      <c r="D65" s="3" t="s">
        <v>411</v>
      </c>
      <c r="E65" s="4" t="s">
        <v>1745</v>
      </c>
      <c r="F65" s="3" t="s">
        <v>1965</v>
      </c>
      <c r="G65" s="19">
        <v>45875</v>
      </c>
      <c r="H65" s="19">
        <v>34470</v>
      </c>
      <c r="I65" s="45">
        <v>363.68</v>
      </c>
      <c r="J65" s="45">
        <v>408.46049606999998</v>
      </c>
      <c r="K65" s="37">
        <f t="shared" si="0"/>
        <v>0.89036762061238428</v>
      </c>
      <c r="L65" s="19">
        <v>45719</v>
      </c>
      <c r="M65" s="43">
        <v>333037.05056</v>
      </c>
      <c r="N65" s="43">
        <v>454392.63624000002</v>
      </c>
      <c r="O65" s="37">
        <f t="shared" si="1"/>
        <v>0.73292792179866506</v>
      </c>
      <c r="Q65" s="6">
        <v>5.7522123898E-3</v>
      </c>
      <c r="R65" s="6">
        <v>-1.5296762339000001E-3</v>
      </c>
      <c r="S65" s="6">
        <v>2.5143759161E-2</v>
      </c>
      <c r="T65" s="6">
        <v>1.467930026E-2</v>
      </c>
      <c r="U65" s="6">
        <v>0.12899520481000001</v>
      </c>
      <c r="V65" s="6">
        <v>-8.1887175633000006E-2</v>
      </c>
      <c r="W65" s="6">
        <v>0.29031168236999999</v>
      </c>
      <c r="X65" s="6">
        <v>-0.24039257968</v>
      </c>
      <c r="Y65" s="6">
        <v>1.47156545E-2</v>
      </c>
      <c r="Z65" s="6">
        <v>-6.4077129132999996E-2</v>
      </c>
      <c r="AB65" s="7">
        <v>0.21303693563000001</v>
      </c>
      <c r="AC65" s="7">
        <v>2.1882669800999999E-2</v>
      </c>
      <c r="AD65" s="8">
        <v>0.47157467929000002</v>
      </c>
      <c r="AE65" s="7">
        <v>0.10328461248</v>
      </c>
      <c r="AF65" s="7">
        <v>-0.11100253074999999</v>
      </c>
      <c r="AG65" s="4">
        <v>6</v>
      </c>
      <c r="AH65" s="9">
        <v>4.3908472479999997E-3</v>
      </c>
      <c r="AI65" s="10">
        <v>1.42</v>
      </c>
    </row>
    <row r="66" spans="2:35" x14ac:dyDescent="0.2">
      <c r="B66" s="3" t="s">
        <v>57</v>
      </c>
      <c r="C66" s="3" t="s">
        <v>478</v>
      </c>
      <c r="D66" s="3" t="s">
        <v>412</v>
      </c>
      <c r="E66" s="4" t="s">
        <v>1744</v>
      </c>
      <c r="F66" s="3" t="s">
        <v>1964</v>
      </c>
      <c r="G66" s="19">
        <v>45875</v>
      </c>
      <c r="H66" s="19">
        <v>40864</v>
      </c>
      <c r="I66" s="45">
        <v>65.12</v>
      </c>
      <c r="J66" s="45">
        <v>74.239999999999995</v>
      </c>
      <c r="K66" s="37">
        <f t="shared" si="0"/>
        <v>0.87715517241379326</v>
      </c>
      <c r="L66" s="19">
        <v>45562</v>
      </c>
      <c r="M66" s="43">
        <v>141271.19776000001</v>
      </c>
      <c r="N66" s="43">
        <v>163025.49080999999</v>
      </c>
      <c r="O66" s="37">
        <f t="shared" si="1"/>
        <v>0.86655894767184738</v>
      </c>
      <c r="Q66" s="6">
        <v>5.2485334982E-3</v>
      </c>
      <c r="R66" s="6">
        <v>-2.0333551256000002E-3</v>
      </c>
      <c r="S66" s="6">
        <v>-0.10253583241</v>
      </c>
      <c r="T66" s="6">
        <v>-0.11300029131</v>
      </c>
      <c r="U66" s="6">
        <v>-5.6915278783999997E-2</v>
      </c>
      <c r="V66" s="6">
        <v>-0.26779765922999998</v>
      </c>
      <c r="W66" s="6">
        <v>-0.33827863021999999</v>
      </c>
      <c r="X66" s="6">
        <v>-0.86898289227000003</v>
      </c>
      <c r="Y66" s="6">
        <v>7.6719576720000002E-2</v>
      </c>
      <c r="Z66" s="6">
        <v>-2.0732069133E-3</v>
      </c>
      <c r="AB66" s="7">
        <v>0.39907476743999998</v>
      </c>
      <c r="AC66" s="7">
        <v>4.0339519466E-2</v>
      </c>
      <c r="AD66" s="8">
        <v>-3.4758346613999999E-2</v>
      </c>
      <c r="AE66" s="7">
        <v>0.17087276551</v>
      </c>
      <c r="AF66" s="7">
        <v>-0.21080405498999999</v>
      </c>
      <c r="AG66" s="4">
        <v>4</v>
      </c>
      <c r="AH66" s="9">
        <v>0</v>
      </c>
      <c r="AI66" s="10">
        <v>0</v>
      </c>
    </row>
    <row r="67" spans="2:35" x14ac:dyDescent="0.2">
      <c r="B67" s="3" t="s">
        <v>996</v>
      </c>
      <c r="C67" s="3" t="s">
        <v>3028</v>
      </c>
      <c r="D67" s="3" t="s">
        <v>1314</v>
      </c>
      <c r="E67" s="4" t="s">
        <v>1750</v>
      </c>
      <c r="F67" s="3" t="s">
        <v>1961</v>
      </c>
      <c r="G67" s="19">
        <v>45875</v>
      </c>
      <c r="H67" s="19">
        <v>43451</v>
      </c>
      <c r="I67" s="45">
        <v>1.29</v>
      </c>
      <c r="J67" s="45">
        <v>3.2</v>
      </c>
      <c r="K67" s="37">
        <f t="shared" si="0"/>
        <v>0.40312500000000001</v>
      </c>
      <c r="L67" s="19">
        <v>45520</v>
      </c>
      <c r="M67" s="43">
        <v>137.23277999999999</v>
      </c>
      <c r="N67" s="43">
        <v>6290.7273949999999</v>
      </c>
      <c r="O67" s="37">
        <f t="shared" si="1"/>
        <v>2.1815089318458696E-2</v>
      </c>
      <c r="Q67" s="6">
        <v>-7.8571428570000004E-2</v>
      </c>
      <c r="R67" s="6">
        <v>-8.5853317193999995E-2</v>
      </c>
      <c r="S67" s="6">
        <v>0.34375</v>
      </c>
      <c r="T67" s="6">
        <v>0.33328554110000003</v>
      </c>
      <c r="U67" s="6">
        <v>-0.55670103093000001</v>
      </c>
      <c r="V67" s="6">
        <v>-0.76758341136999997</v>
      </c>
      <c r="W67" s="6">
        <v>-0.91623376622999997</v>
      </c>
      <c r="X67" s="6">
        <v>-1.4469380283</v>
      </c>
      <c r="Y67" s="6">
        <v>-0.53928571429000005</v>
      </c>
      <c r="Z67" s="6">
        <v>-0.61807849792000003</v>
      </c>
      <c r="AB67" s="7">
        <v>1.6425409803</v>
      </c>
      <c r="AC67" s="7">
        <v>0.20244442846999999</v>
      </c>
      <c r="AD67" s="8">
        <v>0.36708871223</v>
      </c>
      <c r="AE67" s="7">
        <v>3.3076923077</v>
      </c>
      <c r="AF67" s="7">
        <v>-0.58571428570999995</v>
      </c>
      <c r="AG67" s="4">
        <v>3</v>
      </c>
      <c r="AH67" s="9">
        <v>0</v>
      </c>
      <c r="AI67" s="10">
        <v>0</v>
      </c>
    </row>
    <row r="68" spans="2:35" x14ac:dyDescent="0.2">
      <c r="B68" s="3" t="s">
        <v>997</v>
      </c>
      <c r="C68" s="3" t="s">
        <v>1503</v>
      </c>
      <c r="D68" s="3" t="s">
        <v>1315</v>
      </c>
      <c r="E68" s="4" t="s">
        <v>1743</v>
      </c>
      <c r="F68" s="3" t="s">
        <v>1961</v>
      </c>
      <c r="G68" s="19">
        <v>45748</v>
      </c>
      <c r="H68" s="19">
        <v>40553</v>
      </c>
      <c r="I68" s="45">
        <v>1.71</v>
      </c>
      <c r="J68" s="45">
        <v>44.1</v>
      </c>
      <c r="K68" s="37">
        <f t="shared" si="0"/>
        <v>3.8775510204081633E-2</v>
      </c>
      <c r="L68" s="19">
        <v>45390</v>
      </c>
      <c r="M68" s="43">
        <v>1095.62436</v>
      </c>
      <c r="N68" s="43">
        <v>1269.5115152000001</v>
      </c>
      <c r="O68" s="37">
        <f t="shared" si="1"/>
        <v>0.86302829622415378</v>
      </c>
      <c r="Q68" s="6">
        <v>-0.45714285714000003</v>
      </c>
      <c r="R68" s="6">
        <v>-0.46092414138999999</v>
      </c>
      <c r="S68" s="6">
        <v>-0.46394984325999999</v>
      </c>
      <c r="T68" s="6">
        <v>-0.4099688205</v>
      </c>
      <c r="U68" s="6">
        <v>-0.96437499999999998</v>
      </c>
      <c r="V68" s="6">
        <v>-1.0386154797</v>
      </c>
      <c r="W68" s="6">
        <v>-0.99730496453999995</v>
      </c>
      <c r="X68" s="6">
        <v>-1.236469831</v>
      </c>
      <c r="Y68" s="6">
        <v>-0.74700399467</v>
      </c>
      <c r="Z68" s="6">
        <v>-0.70474360086999999</v>
      </c>
      <c r="AB68" s="7">
        <v>1.2254209628999999</v>
      </c>
      <c r="AC68" s="7">
        <v>0.12499100825999999</v>
      </c>
      <c r="AD68" s="8"/>
      <c r="AE68" s="7">
        <v>0.23723228995000001</v>
      </c>
      <c r="AF68" s="7">
        <v>-0.52167060677999999</v>
      </c>
      <c r="AG68" s="4">
        <v>2</v>
      </c>
      <c r="AH68" s="9">
        <v>0</v>
      </c>
      <c r="AI68" s="10">
        <v>0</v>
      </c>
    </row>
    <row r="69" spans="2:35" x14ac:dyDescent="0.2">
      <c r="B69" s="3" t="s">
        <v>2524</v>
      </c>
      <c r="C69" s="3" t="s">
        <v>2562</v>
      </c>
      <c r="D69" s="3" t="s">
        <v>2544</v>
      </c>
      <c r="E69" s="4" t="s">
        <v>1761</v>
      </c>
      <c r="F69" s="3" t="s">
        <v>1956</v>
      </c>
      <c r="G69" s="19">
        <v>45875</v>
      </c>
      <c r="H69" s="19">
        <v>45020</v>
      </c>
      <c r="I69" s="45">
        <v>5.2154999999999996</v>
      </c>
      <c r="J69" s="45">
        <v>15</v>
      </c>
      <c r="K69" s="37">
        <f t="shared" ref="K69:K99" si="2">IFERROR(I69/J69,"")</f>
        <v>0.34769999999999995</v>
      </c>
      <c r="L69" s="19">
        <v>45726</v>
      </c>
      <c r="M69" s="43">
        <v>20.632518000000001</v>
      </c>
      <c r="N69" s="43">
        <v>104.15749267</v>
      </c>
      <c r="O69" s="37">
        <f t="shared" ref="O69:O99" si="3">IFERROR(M69/N69,"")</f>
        <v>0.19808961862560936</v>
      </c>
      <c r="Q69" s="6">
        <v>2.0645792563E-2</v>
      </c>
      <c r="R69" s="6">
        <v>1.3363903938999999E-2</v>
      </c>
      <c r="S69" s="6">
        <v>-0.13935643564</v>
      </c>
      <c r="T69" s="6">
        <v>-0.14982089454</v>
      </c>
      <c r="U69" s="6">
        <v>0.159</v>
      </c>
      <c r="V69" s="6">
        <v>-5.1882380445000001E-2</v>
      </c>
      <c r="W69" s="6"/>
      <c r="X69" s="6"/>
      <c r="Y69" s="6">
        <v>-0.29257375382</v>
      </c>
      <c r="Z69" s="6">
        <v>-0.37136653744999998</v>
      </c>
      <c r="AB69" s="7">
        <v>1.6034827732000001</v>
      </c>
      <c r="AC69" s="7">
        <v>0.19106656184000001</v>
      </c>
      <c r="AD69" s="8">
        <v>2.161176851</v>
      </c>
      <c r="AE69" s="7">
        <v>0.79440258343000003</v>
      </c>
      <c r="AF69" s="7">
        <v>-0.22591069329999999</v>
      </c>
      <c r="AG69" s="4">
        <v>4</v>
      </c>
      <c r="AH69" s="9">
        <v>0</v>
      </c>
      <c r="AI69" s="10">
        <v>0</v>
      </c>
    </row>
    <row r="70" spans="2:35" x14ac:dyDescent="0.2">
      <c r="B70" s="3" t="s">
        <v>998</v>
      </c>
      <c r="C70" s="3" t="s">
        <v>1504</v>
      </c>
      <c r="D70" s="3" t="s">
        <v>1316</v>
      </c>
      <c r="E70" s="4" t="s">
        <v>1743</v>
      </c>
      <c r="F70" s="3" t="s">
        <v>1961</v>
      </c>
      <c r="G70" s="19">
        <v>45875</v>
      </c>
      <c r="H70" s="19">
        <v>40546</v>
      </c>
      <c r="I70" s="45">
        <v>3.47</v>
      </c>
      <c r="J70" s="45">
        <v>4.5599999999999996</v>
      </c>
      <c r="K70" s="37">
        <f t="shared" si="2"/>
        <v>0.76096491228070184</v>
      </c>
      <c r="L70" s="19">
        <v>45546</v>
      </c>
      <c r="M70" s="43">
        <v>4478.5555000000004</v>
      </c>
      <c r="N70" s="43">
        <v>2535.9821394000001</v>
      </c>
      <c r="O70" s="37">
        <f t="shared" si="3"/>
        <v>1.7660043540604757</v>
      </c>
      <c r="Q70" s="6">
        <v>1.7595307918E-2</v>
      </c>
      <c r="R70" s="6">
        <v>1.0313419294E-2</v>
      </c>
      <c r="S70" s="6">
        <v>7.0987654321000002E-2</v>
      </c>
      <c r="T70" s="6">
        <v>6.0523195420000002E-2</v>
      </c>
      <c r="U70" s="6">
        <v>-4.1436464086999997E-2</v>
      </c>
      <c r="V70" s="6">
        <v>-0.25231884452999997</v>
      </c>
      <c r="W70" s="6">
        <v>0.37154150198000002</v>
      </c>
      <c r="X70" s="6">
        <v>-0.15916276006999999</v>
      </c>
      <c r="Y70" s="6">
        <v>6.1162079511999999E-2</v>
      </c>
      <c r="Z70" s="6">
        <v>-1.7630704122000001E-2</v>
      </c>
      <c r="AB70" s="7">
        <v>0.42366890362999998</v>
      </c>
      <c r="AC70" s="7">
        <v>4.3977904666000003E-2</v>
      </c>
      <c r="AD70" s="8">
        <v>3.9020023191000001E-2</v>
      </c>
      <c r="AE70" s="7">
        <v>6.1488673138000001E-2</v>
      </c>
      <c r="AF70" s="7">
        <v>-0.10013003901</v>
      </c>
      <c r="AG70" s="4">
        <v>6</v>
      </c>
      <c r="AH70" s="9">
        <v>0</v>
      </c>
      <c r="AI70" s="10">
        <v>0</v>
      </c>
    </row>
    <row r="71" spans="2:35" x14ac:dyDescent="0.2">
      <c r="B71" s="3" t="s">
        <v>58</v>
      </c>
      <c r="C71" s="3" t="s">
        <v>479</v>
      </c>
      <c r="D71" s="3" t="s">
        <v>413</v>
      </c>
      <c r="E71" s="4" t="s">
        <v>1752</v>
      </c>
      <c r="F71" s="3" t="s">
        <v>1973</v>
      </c>
      <c r="G71" s="19">
        <v>45875</v>
      </c>
      <c r="H71" s="19">
        <v>40546</v>
      </c>
      <c r="I71" s="45">
        <v>31.67</v>
      </c>
      <c r="J71" s="45">
        <v>34.78</v>
      </c>
      <c r="K71" s="37">
        <f t="shared" si="2"/>
        <v>0.91058079355951693</v>
      </c>
      <c r="L71" s="19">
        <v>45861</v>
      </c>
      <c r="M71" s="43">
        <v>67958.309420000005</v>
      </c>
      <c r="N71" s="43">
        <v>48475.295398000002</v>
      </c>
      <c r="O71" s="37">
        <f t="shared" si="3"/>
        <v>1.4019163547542577</v>
      </c>
      <c r="Q71" s="6">
        <v>2.0296391753E-2</v>
      </c>
      <c r="R71" s="6">
        <v>1.3014503128E-2</v>
      </c>
      <c r="S71" s="6">
        <v>-2.9718137254999999E-2</v>
      </c>
      <c r="T71" s="6">
        <v>-4.0182596155999999E-2</v>
      </c>
      <c r="U71" s="6">
        <v>0.50646246906000003</v>
      </c>
      <c r="V71" s="6">
        <v>0.29558008862000001</v>
      </c>
      <c r="W71" s="6">
        <v>0.35561936937999999</v>
      </c>
      <c r="X71" s="6">
        <v>-0.17508489266999999</v>
      </c>
      <c r="Y71" s="6">
        <v>0.38146051000999998</v>
      </c>
      <c r="Z71" s="6">
        <v>0.30266772637</v>
      </c>
      <c r="AB71" s="7">
        <v>0.40164877039000002</v>
      </c>
      <c r="AC71" s="7">
        <v>4.2119953193999998E-2</v>
      </c>
      <c r="AD71" s="8">
        <v>1.5475806844</v>
      </c>
      <c r="AE71" s="7">
        <v>0.12262242007</v>
      </c>
      <c r="AF71" s="7">
        <v>-8.5047468355000003E-2</v>
      </c>
      <c r="AG71" s="4">
        <v>6</v>
      </c>
      <c r="AH71" s="9">
        <v>2.4509803922000001E-2</v>
      </c>
      <c r="AI71" s="10">
        <v>0.52500000000000002</v>
      </c>
    </row>
    <row r="72" spans="2:35" x14ac:dyDescent="0.2">
      <c r="B72" s="3" t="s">
        <v>999</v>
      </c>
      <c r="C72" s="3" t="s">
        <v>1505</v>
      </c>
      <c r="D72" s="3" t="s">
        <v>1317</v>
      </c>
      <c r="E72" s="4" t="s">
        <v>1758</v>
      </c>
      <c r="F72" s="3" t="s">
        <v>1965</v>
      </c>
      <c r="G72" s="19">
        <v>45875</v>
      </c>
      <c r="H72" s="19">
        <v>36962</v>
      </c>
      <c r="I72" s="45">
        <v>89.76</v>
      </c>
      <c r="J72" s="45">
        <v>109.22020818999999</v>
      </c>
      <c r="K72" s="37">
        <f t="shared" si="2"/>
        <v>0.82182593759437894</v>
      </c>
      <c r="L72" s="19">
        <v>45569</v>
      </c>
      <c r="M72" s="43">
        <v>213754.73327999999</v>
      </c>
      <c r="N72" s="43">
        <v>184464.51175999999</v>
      </c>
      <c r="O72" s="37">
        <f t="shared" si="3"/>
        <v>1.1587851302157697</v>
      </c>
      <c r="Q72" s="6">
        <v>1.2406947889E-2</v>
      </c>
      <c r="R72" s="6">
        <v>5.1250592660000002E-3</v>
      </c>
      <c r="S72" s="6">
        <v>6.3908509928000002E-3</v>
      </c>
      <c r="T72" s="6">
        <v>-4.0736079080999996E-3</v>
      </c>
      <c r="U72" s="6">
        <v>-2.3231299752000001E-2</v>
      </c>
      <c r="V72" s="6">
        <v>-0.23411368020000001</v>
      </c>
      <c r="W72" s="6">
        <v>1.1546433963</v>
      </c>
      <c r="X72" s="6">
        <v>0.62393913425000003</v>
      </c>
      <c r="Y72" s="6">
        <v>-2.8045479155000001E-2</v>
      </c>
      <c r="Z72" s="6">
        <v>-0.10683826278</v>
      </c>
      <c r="AB72" s="7">
        <v>0.26875140499</v>
      </c>
      <c r="AC72" s="7">
        <v>2.7605020758999999E-2</v>
      </c>
      <c r="AD72" s="8">
        <v>5.0634340755E-2</v>
      </c>
      <c r="AE72" s="7">
        <v>7.4684126414999996E-2</v>
      </c>
      <c r="AF72" s="7">
        <v>-0.11905613156</v>
      </c>
      <c r="AG72" s="4">
        <v>4</v>
      </c>
      <c r="AH72" s="9">
        <v>5.1738410595999998E-2</v>
      </c>
      <c r="AI72" s="10">
        <v>5</v>
      </c>
    </row>
    <row r="73" spans="2:35" x14ac:dyDescent="0.2">
      <c r="B73" s="3" t="s">
        <v>1000</v>
      </c>
      <c r="C73" s="3" t="s">
        <v>1506</v>
      </c>
      <c r="D73" s="3" t="s">
        <v>1318</v>
      </c>
      <c r="E73" s="4" t="s">
        <v>1749</v>
      </c>
      <c r="F73" s="3" t="s">
        <v>1969</v>
      </c>
      <c r="G73" s="19">
        <v>45266</v>
      </c>
      <c r="H73" s="19">
        <v>43368</v>
      </c>
      <c r="I73" s="45">
        <v>13.98</v>
      </c>
      <c r="J73" s="45">
        <v>14</v>
      </c>
      <c r="K73" s="37">
        <f t="shared" si="2"/>
        <v>0.99857142857142855</v>
      </c>
      <c r="L73" s="19">
        <v>45245</v>
      </c>
      <c r="M73" s="43">
        <v>6582.6507600000004</v>
      </c>
      <c r="N73" s="43">
        <v>3223.1555216000002</v>
      </c>
      <c r="O73" s="37">
        <f t="shared" si="3"/>
        <v>2.0423000739140007</v>
      </c>
      <c r="Q73" s="6">
        <v>-7.1479628332000002E-4</v>
      </c>
      <c r="R73" s="6">
        <v>3.1913339752999998E-3</v>
      </c>
      <c r="S73" s="6">
        <v>7.9307858687E-3</v>
      </c>
      <c r="T73" s="6">
        <v>-3.4066658005E-2</v>
      </c>
      <c r="U73" s="6">
        <v>7.5384615384000001E-2</v>
      </c>
      <c r="V73" s="6">
        <v>-7.8901069904999996E-2</v>
      </c>
      <c r="W73" s="6">
        <v>-0.62868525896000005</v>
      </c>
      <c r="X73" s="6">
        <v>-0.85852911371999996</v>
      </c>
      <c r="Y73" s="6">
        <v>3.5555555555999999E-2</v>
      </c>
      <c r="Z73" s="6">
        <v>-0.14932268379999999</v>
      </c>
      <c r="AB73" s="7">
        <v>0.33189065950000002</v>
      </c>
      <c r="AC73" s="7">
        <v>3.4878197260999999E-2</v>
      </c>
      <c r="AD73" s="8"/>
      <c r="AE73" s="7">
        <v>8.9908256881000001E-2</v>
      </c>
      <c r="AF73" s="7">
        <v>-0.13359683793999999</v>
      </c>
      <c r="AG73" s="4">
        <v>5</v>
      </c>
      <c r="AH73" s="9">
        <v>0</v>
      </c>
      <c r="AI73" s="10">
        <v>0</v>
      </c>
    </row>
    <row r="74" spans="2:35" x14ac:dyDescent="0.2">
      <c r="B74" s="3" t="s">
        <v>59</v>
      </c>
      <c r="C74" s="3" t="s">
        <v>480</v>
      </c>
      <c r="D74" s="3" t="s">
        <v>414</v>
      </c>
      <c r="E74" s="4" t="s">
        <v>1746</v>
      </c>
      <c r="F74" s="3" t="s">
        <v>1976</v>
      </c>
      <c r="G74" s="19">
        <v>45875</v>
      </c>
      <c r="H74" s="19">
        <v>40646</v>
      </c>
      <c r="I74" s="45">
        <v>6.83</v>
      </c>
      <c r="J74" s="45">
        <v>9.7958763484000002</v>
      </c>
      <c r="K74" s="37">
        <f t="shared" si="2"/>
        <v>0.69723215739810473</v>
      </c>
      <c r="L74" s="19">
        <v>45517</v>
      </c>
      <c r="M74" s="43">
        <v>7059.48117</v>
      </c>
      <c r="N74" s="43">
        <v>10488.580855</v>
      </c>
      <c r="O74" s="37">
        <f t="shared" si="3"/>
        <v>0.67306352190007501</v>
      </c>
      <c r="Q74" s="6">
        <v>1.3353115727999999E-2</v>
      </c>
      <c r="R74" s="6">
        <v>6.0712271043000003E-3</v>
      </c>
      <c r="S74" s="6">
        <v>-0.131043257</v>
      </c>
      <c r="T74" s="6">
        <v>-0.1415077159</v>
      </c>
      <c r="U74" s="6">
        <v>-0.24924895631999999</v>
      </c>
      <c r="V74" s="6">
        <v>-0.46013133676000001</v>
      </c>
      <c r="W74" s="6">
        <v>-6.7178184370999997E-2</v>
      </c>
      <c r="X74" s="6">
        <v>-0.59788244641999999</v>
      </c>
      <c r="Y74" s="6">
        <v>-4.7319818112999998E-2</v>
      </c>
      <c r="Z74" s="6">
        <v>-0.12611260175</v>
      </c>
      <c r="AB74" s="7">
        <v>0.36434210397</v>
      </c>
      <c r="AC74" s="7">
        <v>3.7883830946000001E-2</v>
      </c>
      <c r="AD74" s="8">
        <v>-0.62596490733999999</v>
      </c>
      <c r="AE74" s="7">
        <v>7.3295546557000005E-2</v>
      </c>
      <c r="AF74" s="7">
        <v>-0.15716096324000001</v>
      </c>
      <c r="AG74" s="4">
        <v>6</v>
      </c>
      <c r="AH74" s="9">
        <v>2.5586353945000001E-2</v>
      </c>
      <c r="AI74" s="10">
        <v>0.24</v>
      </c>
    </row>
    <row r="75" spans="2:35" x14ac:dyDescent="0.2">
      <c r="B75" s="3" t="s">
        <v>1001</v>
      </c>
      <c r="C75" s="3" t="s">
        <v>1507</v>
      </c>
      <c r="D75" s="3" t="s">
        <v>1319</v>
      </c>
      <c r="E75" s="4" t="s">
        <v>1751</v>
      </c>
      <c r="F75" s="3" t="s">
        <v>1961</v>
      </c>
      <c r="G75" s="19">
        <v>45875</v>
      </c>
      <c r="H75" s="19">
        <v>41416</v>
      </c>
      <c r="I75" s="45">
        <v>12.21</v>
      </c>
      <c r="J75" s="45">
        <v>25.48</v>
      </c>
      <c r="K75" s="37">
        <f t="shared" si="2"/>
        <v>0.47919937205651492</v>
      </c>
      <c r="L75" s="19">
        <v>45567</v>
      </c>
      <c r="M75" s="43">
        <v>5035.4162100000003</v>
      </c>
      <c r="N75" s="43">
        <v>5782.2216635000004</v>
      </c>
      <c r="O75" s="37">
        <f t="shared" si="3"/>
        <v>0.8708445478293968</v>
      </c>
      <c r="Q75" s="6">
        <v>3.2121724429E-2</v>
      </c>
      <c r="R75" s="6">
        <v>2.4839835804999998E-2</v>
      </c>
      <c r="S75" s="6">
        <v>-0.11393323657</v>
      </c>
      <c r="T75" s="6">
        <v>-0.12439769547</v>
      </c>
      <c r="U75" s="6">
        <v>-0.38426626324000002</v>
      </c>
      <c r="V75" s="6">
        <v>-0.59514864367999998</v>
      </c>
      <c r="W75" s="6">
        <v>-0.44826028016000002</v>
      </c>
      <c r="X75" s="6">
        <v>-0.97896454220999995</v>
      </c>
      <c r="Y75" s="6">
        <v>-0.28049499115999998</v>
      </c>
      <c r="Z75" s="6">
        <v>-0.35928777479000001</v>
      </c>
      <c r="AB75" s="7">
        <v>0.68780641705000001</v>
      </c>
      <c r="AC75" s="7">
        <v>7.0974342807999996E-2</v>
      </c>
      <c r="AD75" s="8">
        <v>-0.38659404408999998</v>
      </c>
      <c r="AE75" s="7">
        <v>0.20963172803999999</v>
      </c>
      <c r="AF75" s="7">
        <v>-0.36926742107999999</v>
      </c>
      <c r="AG75" s="4">
        <v>3</v>
      </c>
      <c r="AH75" s="9">
        <v>0</v>
      </c>
      <c r="AI75" s="10">
        <v>0</v>
      </c>
    </row>
    <row r="76" spans="2:35" x14ac:dyDescent="0.2">
      <c r="B76" s="3" t="s">
        <v>60</v>
      </c>
      <c r="C76" s="3" t="s">
        <v>481</v>
      </c>
      <c r="D76" s="3" t="s">
        <v>415</v>
      </c>
      <c r="E76" s="4" t="s">
        <v>1758</v>
      </c>
      <c r="F76" s="3" t="s">
        <v>1978</v>
      </c>
      <c r="G76" s="19">
        <v>45875</v>
      </c>
      <c r="H76" s="19">
        <v>41487</v>
      </c>
      <c r="I76" s="45">
        <v>11.05</v>
      </c>
      <c r="J76" s="45">
        <v>19.032188588</v>
      </c>
      <c r="K76" s="37">
        <f t="shared" si="2"/>
        <v>0.58059533977963762</v>
      </c>
      <c r="L76" s="19">
        <v>45519</v>
      </c>
      <c r="M76" s="43">
        <v>6436.3045499999998</v>
      </c>
      <c r="N76" s="43">
        <v>6171.7853650999996</v>
      </c>
      <c r="O76" s="37">
        <f t="shared" si="3"/>
        <v>1.0428594270947584</v>
      </c>
      <c r="Q76" s="6">
        <v>-1.1627906976E-2</v>
      </c>
      <c r="R76" s="6">
        <v>-1.8909795600000001E-2</v>
      </c>
      <c r="S76" s="6">
        <v>7.8048780488E-2</v>
      </c>
      <c r="T76" s="6">
        <v>6.7584321587000007E-2</v>
      </c>
      <c r="U76" s="6">
        <v>-0.40936895022999997</v>
      </c>
      <c r="V76" s="6">
        <v>-0.62025133067000005</v>
      </c>
      <c r="W76" s="6">
        <v>0.51729198500999996</v>
      </c>
      <c r="X76" s="6">
        <v>-1.3412277036E-2</v>
      </c>
      <c r="Y76" s="6">
        <v>-7.7788870513E-2</v>
      </c>
      <c r="Z76" s="6">
        <v>-0.15658165415</v>
      </c>
      <c r="AB76" s="7">
        <v>0.39130252624</v>
      </c>
      <c r="AC76" s="7">
        <v>4.0206837198999999E-2</v>
      </c>
      <c r="AD76" s="8">
        <v>-0.98746766492000004</v>
      </c>
      <c r="AE76" s="7">
        <v>0.13333333333</v>
      </c>
      <c r="AF76" s="7">
        <v>-0.23006515269</v>
      </c>
      <c r="AG76" s="4">
        <v>4</v>
      </c>
      <c r="AH76" s="9">
        <v>3.5078800202999999E-2</v>
      </c>
      <c r="AI76" s="10">
        <v>0.69</v>
      </c>
    </row>
    <row r="77" spans="2:35" x14ac:dyDescent="0.2">
      <c r="B77" s="3" t="s">
        <v>1002</v>
      </c>
      <c r="C77" s="3" t="s">
        <v>1508</v>
      </c>
      <c r="D77" s="3" t="s">
        <v>1320</v>
      </c>
      <c r="E77" s="4" t="s">
        <v>1756</v>
      </c>
      <c r="F77" s="3" t="s">
        <v>1961</v>
      </c>
      <c r="G77" s="19">
        <v>45875</v>
      </c>
      <c r="H77" s="19">
        <v>42872</v>
      </c>
      <c r="I77" s="45">
        <v>673.15</v>
      </c>
      <c r="J77" s="45">
        <v>690.32</v>
      </c>
      <c r="K77" s="37">
        <f t="shared" si="2"/>
        <v>0.97512747711206382</v>
      </c>
      <c r="L77" s="19">
        <v>45873</v>
      </c>
      <c r="M77" s="43">
        <v>276507.80605000001</v>
      </c>
      <c r="N77" s="43">
        <v>249649.67881000001</v>
      </c>
      <c r="O77" s="37">
        <f t="shared" si="3"/>
        <v>1.107583263747921</v>
      </c>
      <c r="Q77" s="6">
        <v>-2.5929767370999998E-3</v>
      </c>
      <c r="R77" s="6">
        <v>-9.8748653608999992E-3</v>
      </c>
      <c r="S77" s="6">
        <v>0.23859203649999999</v>
      </c>
      <c r="T77" s="6">
        <v>0.22812757759999999</v>
      </c>
      <c r="U77" s="6">
        <v>0.38223819302000001</v>
      </c>
      <c r="V77" s="6">
        <v>0.17135581256999999</v>
      </c>
      <c r="W77" s="6">
        <v>0.82995786325999998</v>
      </c>
      <c r="X77" s="6">
        <v>0.29925360121</v>
      </c>
      <c r="Y77" s="6">
        <v>9.4552845529000007E-2</v>
      </c>
      <c r="Z77" s="6">
        <v>1.5760061895E-2</v>
      </c>
      <c r="AB77" s="7">
        <v>0.33936157487000002</v>
      </c>
      <c r="AC77" s="7">
        <v>3.5235015446000002E-2</v>
      </c>
      <c r="AD77" s="8">
        <v>1.2020562212000001</v>
      </c>
      <c r="AE77" s="7">
        <v>0.21608432205</v>
      </c>
      <c r="AF77" s="7">
        <v>-0.11141767678</v>
      </c>
      <c r="AG77" s="4">
        <v>8</v>
      </c>
      <c r="AH77" s="9">
        <v>0</v>
      </c>
      <c r="AI77" s="10">
        <v>0</v>
      </c>
    </row>
    <row r="78" spans="2:35" x14ac:dyDescent="0.2">
      <c r="B78" s="3" t="s">
        <v>2268</v>
      </c>
      <c r="C78" s="3" t="s">
        <v>2274</v>
      </c>
      <c r="D78" s="3" t="s">
        <v>2271</v>
      </c>
      <c r="E78" s="4" t="s">
        <v>1745</v>
      </c>
      <c r="F78" s="3" t="s">
        <v>700</v>
      </c>
      <c r="G78" s="19">
        <v>45875</v>
      </c>
      <c r="H78" s="19">
        <v>44461</v>
      </c>
      <c r="I78" s="45">
        <v>0.30280000000000001</v>
      </c>
      <c r="J78" s="45">
        <v>1.49</v>
      </c>
      <c r="K78" s="37">
        <f t="shared" si="2"/>
        <v>0.20322147651006711</v>
      </c>
      <c r="L78" s="19">
        <v>45527</v>
      </c>
      <c r="M78" s="43">
        <v>221.0854836</v>
      </c>
      <c r="N78" s="43">
        <v>4010.1950320999999</v>
      </c>
      <c r="O78" s="37">
        <f t="shared" si="3"/>
        <v>5.5130855689137198E-2</v>
      </c>
      <c r="Q78" s="6">
        <v>2.9931972788999998E-2</v>
      </c>
      <c r="R78" s="6">
        <v>2.2650084165000001E-2</v>
      </c>
      <c r="S78" s="6">
        <v>0.19920792078999999</v>
      </c>
      <c r="T78" s="6">
        <v>0.18874346188999999</v>
      </c>
      <c r="U78" s="6">
        <v>-0.74975206612</v>
      </c>
      <c r="V78" s="6">
        <v>-0.96063444655999997</v>
      </c>
      <c r="W78" s="6">
        <v>-0.94015810277</v>
      </c>
      <c r="X78" s="6">
        <v>-1.4708623648000001</v>
      </c>
      <c r="Y78" s="6">
        <v>-0.46407079645999999</v>
      </c>
      <c r="Z78" s="6">
        <v>-0.54286358009000002</v>
      </c>
      <c r="AB78" s="7">
        <v>1.4508900374</v>
      </c>
      <c r="AC78" s="7">
        <v>0.16006095524</v>
      </c>
      <c r="AD78" s="8">
        <v>-0.27116182552000001</v>
      </c>
      <c r="AE78" s="7">
        <v>0.66363636364</v>
      </c>
      <c r="AF78" s="7">
        <v>-0.49553571428999998</v>
      </c>
      <c r="AG78" s="4">
        <v>2</v>
      </c>
      <c r="AH78" s="9">
        <v>0</v>
      </c>
      <c r="AI78" s="10">
        <v>0</v>
      </c>
    </row>
    <row r="79" spans="2:35" x14ac:dyDescent="0.2">
      <c r="B79" s="3" t="s">
        <v>61</v>
      </c>
      <c r="C79" s="3" t="s">
        <v>2714</v>
      </c>
      <c r="D79" s="3" t="s">
        <v>416</v>
      </c>
      <c r="E79" s="4" t="s">
        <v>1758</v>
      </c>
      <c r="F79" s="3" t="s">
        <v>1965</v>
      </c>
      <c r="G79" s="19">
        <v>45245</v>
      </c>
      <c r="H79" s="19">
        <v>40546</v>
      </c>
      <c r="I79" s="45">
        <v>29.99</v>
      </c>
      <c r="J79" s="45">
        <v>30</v>
      </c>
      <c r="K79" s="37">
        <f t="shared" si="2"/>
        <v>0.99966666666666659</v>
      </c>
      <c r="L79" s="19">
        <v>45244</v>
      </c>
      <c r="M79" s="43">
        <v>26170.353640000001</v>
      </c>
      <c r="N79" s="43">
        <v>9779.8556513999993</v>
      </c>
      <c r="O79" s="37">
        <f t="shared" si="3"/>
        <v>2.675944775959314</v>
      </c>
      <c r="Q79" s="6">
        <v>-3.3333333339999999E-4</v>
      </c>
      <c r="R79" s="6">
        <v>-1.9304149882E-3</v>
      </c>
      <c r="S79" s="6">
        <v>9.0847913852000004E-3</v>
      </c>
      <c r="T79" s="6">
        <v>-3.1374751382999999E-2</v>
      </c>
      <c r="U79" s="6">
        <v>0.16993007469999999</v>
      </c>
      <c r="V79" s="6">
        <v>4.1877826680999999E-2</v>
      </c>
      <c r="W79" s="6">
        <v>-0.21121735274</v>
      </c>
      <c r="X79" s="6">
        <v>-0.46719827403999997</v>
      </c>
      <c r="Y79" s="6">
        <v>0.16015473888000001</v>
      </c>
      <c r="Z79" s="6">
        <v>-1.2622966552999999E-2</v>
      </c>
      <c r="AB79" s="7">
        <v>0.16818124425</v>
      </c>
      <c r="AC79" s="7">
        <v>1.7459258891000001E-2</v>
      </c>
      <c r="AD79" s="8"/>
      <c r="AE79" s="7">
        <v>7.3887814312999997E-2</v>
      </c>
      <c r="AF79" s="7">
        <v>-4.8933038998999999E-2</v>
      </c>
      <c r="AG79" s="4">
        <v>6</v>
      </c>
      <c r="AH79" s="9">
        <v>1.1950655358E-2</v>
      </c>
      <c r="AI79" s="10">
        <v>0.31</v>
      </c>
    </row>
    <row r="80" spans="2:35" x14ac:dyDescent="0.2">
      <c r="B80" s="3" t="s">
        <v>2580</v>
      </c>
      <c r="C80" s="3" t="s">
        <v>2586</v>
      </c>
      <c r="D80" s="3" t="s">
        <v>2583</v>
      </c>
      <c r="E80" s="4" t="s">
        <v>1745</v>
      </c>
      <c r="F80" s="3" t="s">
        <v>1972</v>
      </c>
      <c r="G80" s="19">
        <v>45875</v>
      </c>
      <c r="H80" s="19">
        <v>45182</v>
      </c>
      <c r="I80" s="45">
        <v>136.12</v>
      </c>
      <c r="J80" s="45">
        <v>179.93</v>
      </c>
      <c r="K80" s="37">
        <f t="shared" si="2"/>
        <v>0.7565164230534096</v>
      </c>
      <c r="L80" s="19">
        <v>45679</v>
      </c>
      <c r="M80" s="43">
        <v>434744.27571999998</v>
      </c>
      <c r="N80" s="43">
        <v>734494.68208000006</v>
      </c>
      <c r="O80" s="37">
        <f t="shared" si="3"/>
        <v>0.59189574319157323</v>
      </c>
      <c r="Q80" s="6">
        <v>-8.0886103614999996E-3</v>
      </c>
      <c r="R80" s="6">
        <v>-1.5370498985E-2</v>
      </c>
      <c r="S80" s="6">
        <v>-0.12231607453</v>
      </c>
      <c r="T80" s="6">
        <v>-0.13278053343999999</v>
      </c>
      <c r="U80" s="6">
        <v>0.20045859423000001</v>
      </c>
      <c r="V80" s="6">
        <v>-1.0423786212E-2</v>
      </c>
      <c r="W80" s="6"/>
      <c r="X80" s="6"/>
      <c r="Y80" s="6">
        <v>0.10343709467999999</v>
      </c>
      <c r="Z80" s="6">
        <v>2.4644311049999999E-2</v>
      </c>
      <c r="AB80" s="7">
        <v>0.63876547490000002</v>
      </c>
      <c r="AC80" s="7">
        <v>6.6809882498999995E-2</v>
      </c>
      <c r="AD80" s="8">
        <v>0.58365005851999996</v>
      </c>
      <c r="AE80" s="7">
        <v>0.29869921310000003</v>
      </c>
      <c r="AF80" s="7">
        <v>-0.18908041613000001</v>
      </c>
      <c r="AG80" s="4">
        <v>5</v>
      </c>
      <c r="AH80" s="9">
        <v>0</v>
      </c>
      <c r="AI80" s="10">
        <v>0</v>
      </c>
    </row>
    <row r="81" spans="2:35" x14ac:dyDescent="0.2">
      <c r="B81" s="3" t="s">
        <v>62</v>
      </c>
      <c r="C81" s="3" t="s">
        <v>482</v>
      </c>
      <c r="D81" s="3" t="s">
        <v>417</v>
      </c>
      <c r="E81" s="4" t="s">
        <v>1758</v>
      </c>
      <c r="F81" s="3" t="s">
        <v>1960</v>
      </c>
      <c r="G81" s="19">
        <v>45875</v>
      </c>
      <c r="H81" s="19">
        <v>40546</v>
      </c>
      <c r="I81" s="45">
        <v>33.67</v>
      </c>
      <c r="J81" s="45">
        <v>34.46</v>
      </c>
      <c r="K81" s="37">
        <f t="shared" si="2"/>
        <v>0.97707486941381316</v>
      </c>
      <c r="L81" s="19">
        <v>45813</v>
      </c>
      <c r="M81" s="43">
        <v>1300.8741199999999</v>
      </c>
      <c r="N81" s="43">
        <v>2142.7767051999999</v>
      </c>
      <c r="O81" s="37">
        <f t="shared" si="3"/>
        <v>0.60709737829569155</v>
      </c>
      <c r="Q81" s="6">
        <v>1.5992757994999999E-2</v>
      </c>
      <c r="R81" s="6">
        <v>8.7108693715000005E-3</v>
      </c>
      <c r="S81" s="6">
        <v>4.8256537983000003E-2</v>
      </c>
      <c r="T81" s="6">
        <v>3.7792079082000003E-2</v>
      </c>
      <c r="U81" s="6">
        <v>0.91262221659999998</v>
      </c>
      <c r="V81" s="6">
        <v>0.70173983616000002</v>
      </c>
      <c r="W81" s="6">
        <v>1.2699406262999999</v>
      </c>
      <c r="X81" s="6">
        <v>0.73923636423000005</v>
      </c>
      <c r="Y81" s="6">
        <v>0.66691815523999998</v>
      </c>
      <c r="Z81" s="6">
        <v>0.58812537161</v>
      </c>
      <c r="AB81" s="7">
        <v>0.34738401050000001</v>
      </c>
      <c r="AC81" s="7">
        <v>3.5909445792999997E-2</v>
      </c>
      <c r="AD81" s="8">
        <v>3.1235912711</v>
      </c>
      <c r="AE81" s="7">
        <v>0.23473986071</v>
      </c>
      <c r="AF81" s="7">
        <v>-7.0991863224999993E-2</v>
      </c>
      <c r="AG81" s="4">
        <v>8</v>
      </c>
      <c r="AH81" s="9">
        <v>2.8344671201999999E-3</v>
      </c>
      <c r="AI81" s="10">
        <v>0.05</v>
      </c>
    </row>
    <row r="82" spans="2:35" x14ac:dyDescent="0.2">
      <c r="B82" s="3" t="s">
        <v>1003</v>
      </c>
      <c r="C82" s="3" t="s">
        <v>1509</v>
      </c>
      <c r="D82" s="3" t="s">
        <v>1321</v>
      </c>
      <c r="E82" s="4" t="s">
        <v>1759</v>
      </c>
      <c r="F82" s="3" t="s">
        <v>1961</v>
      </c>
      <c r="G82" s="19">
        <v>45875</v>
      </c>
      <c r="H82" s="19">
        <v>42032</v>
      </c>
      <c r="I82" s="45">
        <v>182.6</v>
      </c>
      <c r="J82" s="45">
        <v>186.59</v>
      </c>
      <c r="K82" s="37">
        <f t="shared" si="2"/>
        <v>0.97861621737499327</v>
      </c>
      <c r="L82" s="19">
        <v>45874</v>
      </c>
      <c r="M82" s="43">
        <v>75146.108399999997</v>
      </c>
      <c r="N82" s="43">
        <v>71445.198877999996</v>
      </c>
      <c r="O82" s="37">
        <f t="shared" si="3"/>
        <v>1.0518006749245625</v>
      </c>
      <c r="Q82" s="6">
        <v>-2.1383782625E-2</v>
      </c>
      <c r="R82" s="6">
        <v>-2.8665671249000001E-2</v>
      </c>
      <c r="S82" s="6">
        <v>4.8340796879000003E-2</v>
      </c>
      <c r="T82" s="6">
        <v>3.7876337978000003E-2</v>
      </c>
      <c r="U82" s="6">
        <v>0.45486415424999999</v>
      </c>
      <c r="V82" s="6">
        <v>0.24398177381</v>
      </c>
      <c r="W82" s="6">
        <v>0.92392793171999998</v>
      </c>
      <c r="X82" s="6">
        <v>0.39322366967</v>
      </c>
      <c r="Y82" s="6">
        <v>0.32636013656000001</v>
      </c>
      <c r="Z82" s="6">
        <v>0.24756735293000001</v>
      </c>
      <c r="AB82" s="7">
        <v>0.45728498094999998</v>
      </c>
      <c r="AC82" s="7">
        <v>4.8082508662999998E-2</v>
      </c>
      <c r="AD82" s="8">
        <v>1.1054056242000001</v>
      </c>
      <c r="AE82" s="7">
        <v>0.19837746823999999</v>
      </c>
      <c r="AF82" s="7">
        <v>-0.17741611413</v>
      </c>
      <c r="AG82" s="4">
        <v>8</v>
      </c>
      <c r="AH82" s="9">
        <v>0</v>
      </c>
      <c r="AI82" s="10">
        <v>0</v>
      </c>
    </row>
    <row r="83" spans="2:35" x14ac:dyDescent="0.2">
      <c r="B83" s="3" t="s">
        <v>63</v>
      </c>
      <c r="C83" s="3" t="s">
        <v>483</v>
      </c>
      <c r="D83" s="3" t="s">
        <v>418</v>
      </c>
      <c r="E83" s="4" t="s">
        <v>1760</v>
      </c>
      <c r="F83" s="3" t="s">
        <v>1972</v>
      </c>
      <c r="G83" s="19">
        <v>45875</v>
      </c>
      <c r="H83" s="19">
        <v>40546</v>
      </c>
      <c r="I83" s="45">
        <v>9.7200000000000006</v>
      </c>
      <c r="J83" s="45">
        <v>10.962473076</v>
      </c>
      <c r="K83" s="37">
        <f t="shared" si="2"/>
        <v>0.88666124264239887</v>
      </c>
      <c r="L83" s="19">
        <v>45707</v>
      </c>
      <c r="M83" s="43">
        <v>48860.457119999999</v>
      </c>
      <c r="N83" s="43">
        <v>108985.03558</v>
      </c>
      <c r="O83" s="37">
        <f t="shared" si="3"/>
        <v>0.44832262392697197</v>
      </c>
      <c r="Q83" s="6">
        <v>-1.0277492282999999E-3</v>
      </c>
      <c r="R83" s="6">
        <v>-8.3096378520999999E-3</v>
      </c>
      <c r="S83" s="6">
        <v>-6.2680810029E-2</v>
      </c>
      <c r="T83" s="6">
        <v>-7.3145268929999993E-2</v>
      </c>
      <c r="U83" s="6">
        <v>0.14982553840000001</v>
      </c>
      <c r="V83" s="6">
        <v>-6.1056842042999999E-2</v>
      </c>
      <c r="W83" s="6">
        <v>0.82762344734000004</v>
      </c>
      <c r="X83" s="6">
        <v>0.29691918529</v>
      </c>
      <c r="Y83" s="6">
        <v>2.4545346423E-4</v>
      </c>
      <c r="Z83" s="6">
        <v>-7.8547330168999993E-2</v>
      </c>
      <c r="AB83" s="7">
        <v>0.41267416033999998</v>
      </c>
      <c r="AC83" s="7">
        <v>4.2414550795999997E-2</v>
      </c>
      <c r="AD83" s="8">
        <v>0.49311504387999999</v>
      </c>
      <c r="AE83" s="7">
        <v>0.10127931769</v>
      </c>
      <c r="AF83" s="7">
        <v>-0.13524185587000001</v>
      </c>
      <c r="AG83" s="4">
        <v>6</v>
      </c>
      <c r="AH83" s="9">
        <v>4.0985616438E-2</v>
      </c>
      <c r="AI83" s="10">
        <v>0.17951700000000001</v>
      </c>
    </row>
    <row r="84" spans="2:35" x14ac:dyDescent="0.2">
      <c r="B84" s="3" t="s">
        <v>1004</v>
      </c>
      <c r="C84" s="3" t="s">
        <v>3029</v>
      </c>
      <c r="D84" s="3" t="s">
        <v>1322</v>
      </c>
      <c r="E84" s="4" t="s">
        <v>1760</v>
      </c>
      <c r="F84" s="3" t="s">
        <v>1973</v>
      </c>
      <c r="G84" s="19">
        <v>45875</v>
      </c>
      <c r="H84" s="19">
        <v>40546</v>
      </c>
      <c r="I84" s="45">
        <v>1.77</v>
      </c>
      <c r="J84" s="45">
        <v>1.99</v>
      </c>
      <c r="K84" s="37">
        <f t="shared" si="2"/>
        <v>0.88944723618090449</v>
      </c>
      <c r="L84" s="19">
        <v>45621</v>
      </c>
      <c r="M84" s="43">
        <v>0.99297000000000002</v>
      </c>
      <c r="N84" s="43">
        <v>13.151569542000001</v>
      </c>
      <c r="O84" s="37">
        <f t="shared" si="3"/>
        <v>7.5502014936613862E-2</v>
      </c>
      <c r="Q84" s="6">
        <v>-1.4667719733E-3</v>
      </c>
      <c r="R84" s="6">
        <v>-8.7486605970999998E-3</v>
      </c>
      <c r="S84" s="6">
        <v>5.3571428571000002E-2</v>
      </c>
      <c r="T84" s="6">
        <v>4.3106969670000002E-2</v>
      </c>
      <c r="U84" s="6">
        <v>0.23776223775999999</v>
      </c>
      <c r="V84" s="6">
        <v>2.6879857318000001E-2</v>
      </c>
      <c r="W84" s="6">
        <v>0.26428571428999997</v>
      </c>
      <c r="X84" s="6">
        <v>-0.26641854776000001</v>
      </c>
      <c r="Y84" s="6">
        <v>0.20293597933999999</v>
      </c>
      <c r="Z84" s="6">
        <v>0.1241431957</v>
      </c>
      <c r="AB84" s="7">
        <v>0.54499336695</v>
      </c>
      <c r="AC84" s="7">
        <v>5.6666234794000001E-2</v>
      </c>
      <c r="AD84" s="8">
        <v>0.94113817384999998</v>
      </c>
      <c r="AE84" s="7">
        <v>0.185</v>
      </c>
      <c r="AF84" s="7">
        <v>-0.24287331480999999</v>
      </c>
      <c r="AG84" s="4">
        <v>8</v>
      </c>
      <c r="AH84" s="9">
        <v>0</v>
      </c>
      <c r="AI84" s="10">
        <v>0</v>
      </c>
    </row>
    <row r="85" spans="2:35" x14ac:dyDescent="0.2">
      <c r="B85" s="3" t="s">
        <v>1005</v>
      </c>
      <c r="C85" s="3" t="s">
        <v>1510</v>
      </c>
      <c r="D85" s="3" t="s">
        <v>1323</v>
      </c>
      <c r="E85" s="4" t="s">
        <v>1761</v>
      </c>
      <c r="F85" s="3" t="s">
        <v>1961</v>
      </c>
      <c r="G85" s="19">
        <v>45491</v>
      </c>
      <c r="H85" s="19">
        <v>43223</v>
      </c>
      <c r="I85" s="45">
        <v>0.6</v>
      </c>
      <c r="J85" s="45">
        <v>21.88</v>
      </c>
      <c r="K85" s="37">
        <f t="shared" si="2"/>
        <v>2.7422303473491772E-2</v>
      </c>
      <c r="L85" s="19">
        <v>45128</v>
      </c>
      <c r="M85" s="43">
        <v>461.52659999999997</v>
      </c>
      <c r="N85" s="43">
        <v>250.49517248999999</v>
      </c>
      <c r="O85" s="37">
        <f t="shared" si="3"/>
        <v>1.8424570637920161</v>
      </c>
      <c r="Q85" s="6">
        <v>-0.14273467638000001</v>
      </c>
      <c r="R85" s="6">
        <v>-0.13491830387000001</v>
      </c>
      <c r="S85" s="6">
        <v>-0.75969240628000001</v>
      </c>
      <c r="T85" s="6">
        <v>-0.77018259861000005</v>
      </c>
      <c r="U85" s="6">
        <v>-0.97330960854000004</v>
      </c>
      <c r="V85" s="6">
        <v>-1.1905685208000001</v>
      </c>
      <c r="W85" s="6">
        <v>-0.99448529411999997</v>
      </c>
      <c r="X85" s="6">
        <v>-1.2758314889</v>
      </c>
      <c r="Y85" s="6">
        <v>-0.85634935836000003</v>
      </c>
      <c r="Z85" s="6">
        <v>-1.0187786272999999</v>
      </c>
      <c r="AB85" s="7">
        <v>1.9368457792</v>
      </c>
      <c r="AC85" s="7">
        <v>0.22620620136</v>
      </c>
      <c r="AD85" s="8"/>
      <c r="AE85" s="7">
        <v>0.30722083892000002</v>
      </c>
      <c r="AF85" s="7">
        <v>-0.75</v>
      </c>
      <c r="AG85" s="4">
        <v>2</v>
      </c>
      <c r="AH85" s="9">
        <v>0</v>
      </c>
      <c r="AI85" s="10">
        <v>0</v>
      </c>
    </row>
    <row r="86" spans="2:35" x14ac:dyDescent="0.2">
      <c r="B86" s="3" t="s">
        <v>1006</v>
      </c>
      <c r="C86" s="3" t="s">
        <v>1511</v>
      </c>
      <c r="D86" s="3" t="s">
        <v>1324</v>
      </c>
      <c r="E86" s="4" t="s">
        <v>1747</v>
      </c>
      <c r="F86" s="3" t="s">
        <v>1979</v>
      </c>
      <c r="G86" s="19">
        <v>45875</v>
      </c>
      <c r="H86" s="19">
        <v>40546</v>
      </c>
      <c r="I86" s="45">
        <v>690.96</v>
      </c>
      <c r="J86" s="45">
        <v>934.36773376999997</v>
      </c>
      <c r="K86" s="37">
        <f t="shared" si="2"/>
        <v>0.73949471394105726</v>
      </c>
      <c r="L86" s="19">
        <v>45525</v>
      </c>
      <c r="M86" s="43">
        <v>820809.34895999997</v>
      </c>
      <c r="N86" s="43">
        <v>1296075.601</v>
      </c>
      <c r="O86" s="37">
        <f t="shared" si="3"/>
        <v>0.63330360383815287</v>
      </c>
      <c r="Q86" s="6">
        <v>1.9285703929E-3</v>
      </c>
      <c r="R86" s="6">
        <v>-5.3533182307999999E-3</v>
      </c>
      <c r="S86" s="6">
        <v>-0.12811519634999999</v>
      </c>
      <c r="T86" s="6">
        <v>-0.13857965524999999</v>
      </c>
      <c r="U86" s="6">
        <v>-0.17225820924999999</v>
      </c>
      <c r="V86" s="6">
        <v>-0.38314058969999998</v>
      </c>
      <c r="W86" s="6">
        <v>0.23149338561999999</v>
      </c>
      <c r="X86" s="6">
        <v>-0.29921087642999999</v>
      </c>
      <c r="Y86" s="6">
        <v>4.4504726866000004E-3</v>
      </c>
      <c r="Z86" s="6">
        <v>-7.4342310947000001E-2</v>
      </c>
      <c r="AB86" s="7">
        <v>0.43934576960999999</v>
      </c>
      <c r="AC86" s="7">
        <v>4.4986635917999999E-2</v>
      </c>
      <c r="AD86" s="8">
        <v>-0.37499198528</v>
      </c>
      <c r="AE86" s="7">
        <v>0.1028170279</v>
      </c>
      <c r="AF86" s="7">
        <v>-0.19096936112999999</v>
      </c>
      <c r="AG86" s="4">
        <v>5</v>
      </c>
      <c r="AH86" s="9">
        <v>8.3119203805E-3</v>
      </c>
      <c r="AI86" s="10">
        <v>7.0070319999999997</v>
      </c>
    </row>
    <row r="87" spans="2:35" x14ac:dyDescent="0.2">
      <c r="B87" s="3" t="s">
        <v>2968</v>
      </c>
      <c r="C87" s="3" t="s">
        <v>3030</v>
      </c>
      <c r="D87" s="3" t="s">
        <v>3139</v>
      </c>
      <c r="E87" s="4" t="s">
        <v>1758</v>
      </c>
      <c r="F87" s="3" t="s">
        <v>1965</v>
      </c>
      <c r="G87" s="19">
        <v>45875</v>
      </c>
      <c r="H87" s="19">
        <v>45784</v>
      </c>
      <c r="I87" s="45">
        <v>31.24</v>
      </c>
      <c r="J87" s="45"/>
      <c r="K87" s="37" t="str">
        <f t="shared" si="2"/>
        <v/>
      </c>
      <c r="L87" s="19"/>
      <c r="M87" s="43">
        <v>3245.9297200000001</v>
      </c>
      <c r="N87" s="43">
        <v>9930.7356104999999</v>
      </c>
      <c r="O87" s="37">
        <f t="shared" si="3"/>
        <v>0.32685692654711324</v>
      </c>
      <c r="Q87" s="6">
        <v>1.0022631747999999E-2</v>
      </c>
      <c r="R87" s="6">
        <v>2.7407431244000002E-3</v>
      </c>
      <c r="S87" s="6">
        <v>2.9663810152000002E-2</v>
      </c>
      <c r="T87" s="6">
        <v>1.9199351250999998E-2</v>
      </c>
      <c r="U87" s="6"/>
      <c r="V87" s="6"/>
      <c r="W87" s="6"/>
      <c r="X87" s="6"/>
      <c r="Y87" s="6"/>
      <c r="Z87" s="6"/>
      <c r="AB87" s="7"/>
      <c r="AC87" s="7"/>
      <c r="AD87" s="8"/>
      <c r="AE87" s="7">
        <v>3.8131553864999999E-3</v>
      </c>
      <c r="AF87" s="7">
        <v>-8.2507288629000003E-2</v>
      </c>
      <c r="AG87" s="4"/>
      <c r="AH87" s="9"/>
      <c r="AI87" s="10"/>
    </row>
    <row r="88" spans="2:35" x14ac:dyDescent="0.2">
      <c r="B88" s="3" t="s">
        <v>2098</v>
      </c>
      <c r="C88" s="3" t="s">
        <v>2100</v>
      </c>
      <c r="D88" s="3" t="s">
        <v>2102</v>
      </c>
      <c r="E88" s="4" t="s">
        <v>1749</v>
      </c>
      <c r="F88" s="3" t="s">
        <v>2012</v>
      </c>
      <c r="G88" s="19">
        <v>45665</v>
      </c>
      <c r="H88" s="19">
        <v>44263</v>
      </c>
      <c r="I88" s="45">
        <v>4.5949685999999996</v>
      </c>
      <c r="J88" s="45">
        <v>14.808196451000001</v>
      </c>
      <c r="K88" s="37">
        <f t="shared" si="2"/>
        <v>0.31029900333944449</v>
      </c>
      <c r="L88" s="19">
        <v>45371</v>
      </c>
      <c r="M88" s="43">
        <v>7196.3439099999996</v>
      </c>
      <c r="N88" s="43">
        <v>4553.1943707999999</v>
      </c>
      <c r="O88" s="37">
        <f t="shared" si="3"/>
        <v>1.5805044379723232</v>
      </c>
      <c r="Q88" s="6">
        <v>1.7429193900000001E-2</v>
      </c>
      <c r="R88" s="6">
        <v>1.5868870125E-2</v>
      </c>
      <c r="S88" s="6">
        <v>-7.8895463511000005E-2</v>
      </c>
      <c r="T88" s="6">
        <v>-5.0658388332000003E-2</v>
      </c>
      <c r="U88" s="6">
        <v>-0.67793103448000003</v>
      </c>
      <c r="V88" s="6">
        <v>-0.92033689231000004</v>
      </c>
      <c r="W88" s="6">
        <v>-0.53324568067</v>
      </c>
      <c r="X88" s="6">
        <v>-0.79863204765999996</v>
      </c>
      <c r="Y88" s="6">
        <v>4.4742729305999998E-2</v>
      </c>
      <c r="Z88" s="6">
        <v>3.8516564110999997E-2</v>
      </c>
      <c r="AB88" s="7">
        <v>0.52511847081999996</v>
      </c>
      <c r="AC88" s="7">
        <v>5.3516787251000002E-2</v>
      </c>
      <c r="AD88" s="8"/>
      <c r="AE88" s="7">
        <v>4.4742729305999998E-2</v>
      </c>
      <c r="AF88" s="7">
        <v>-0.20240137221000001</v>
      </c>
      <c r="AG88" s="4">
        <v>2</v>
      </c>
      <c r="AH88" s="9">
        <v>0</v>
      </c>
      <c r="AI88" s="10">
        <v>0</v>
      </c>
    </row>
    <row r="89" spans="2:35" x14ac:dyDescent="0.2">
      <c r="B89" s="3" t="s">
        <v>64</v>
      </c>
      <c r="C89" s="3" t="s">
        <v>2282</v>
      </c>
      <c r="D89" s="3" t="s">
        <v>419</v>
      </c>
      <c r="E89" s="4" t="s">
        <v>1758</v>
      </c>
      <c r="F89" s="3" t="s">
        <v>1965</v>
      </c>
      <c r="G89" s="19">
        <v>45875</v>
      </c>
      <c r="H89" s="19">
        <v>38100</v>
      </c>
      <c r="I89" s="45">
        <v>86.17</v>
      </c>
      <c r="J89" s="45">
        <v>94.722423771999999</v>
      </c>
      <c r="K89" s="37">
        <f t="shared" si="2"/>
        <v>0.90971067428990238</v>
      </c>
      <c r="L89" s="19">
        <v>45687</v>
      </c>
      <c r="M89" s="43">
        <v>26676.853279999999</v>
      </c>
      <c r="N89" s="43">
        <v>28752.723291999999</v>
      </c>
      <c r="O89" s="37">
        <f t="shared" si="3"/>
        <v>0.9278026644322217</v>
      </c>
      <c r="Q89" s="6">
        <v>4.4294206782000004E-3</v>
      </c>
      <c r="R89" s="6">
        <v>-2.8524679455999998E-3</v>
      </c>
      <c r="S89" s="6">
        <v>7.8362573113000007E-3</v>
      </c>
      <c r="T89" s="6">
        <v>-2.6282015896999999E-3</v>
      </c>
      <c r="U89" s="6">
        <v>0.1359319538</v>
      </c>
      <c r="V89" s="6">
        <v>-7.4950426639999998E-2</v>
      </c>
      <c r="W89" s="6">
        <v>0.75431214174000005</v>
      </c>
      <c r="X89" s="6">
        <v>0.22360787969000001</v>
      </c>
      <c r="Y89" s="6">
        <v>-3.5106342913000001E-2</v>
      </c>
      <c r="Z89" s="6">
        <v>-0.11389912654000001</v>
      </c>
      <c r="AB89" s="7">
        <v>0.24801205533000001</v>
      </c>
      <c r="AC89" s="7">
        <v>2.5651668661999999E-2</v>
      </c>
      <c r="AD89" s="8">
        <v>0.38232016027999999</v>
      </c>
      <c r="AE89" s="7">
        <v>0.12143539205999999</v>
      </c>
      <c r="AF89" s="7">
        <v>-7.6849894293000001E-2</v>
      </c>
      <c r="AG89" s="4">
        <v>6</v>
      </c>
      <c r="AH89" s="9">
        <v>1.6876541607000001E-2</v>
      </c>
      <c r="AI89" s="10">
        <v>1.3</v>
      </c>
    </row>
    <row r="90" spans="2:35" x14ac:dyDescent="0.2">
      <c r="B90" s="3" t="s">
        <v>65</v>
      </c>
      <c r="C90" s="3" t="s">
        <v>484</v>
      </c>
      <c r="D90" s="3" t="s">
        <v>420</v>
      </c>
      <c r="E90" s="4" t="s">
        <v>1745</v>
      </c>
      <c r="F90" s="3" t="s">
        <v>1961</v>
      </c>
      <c r="G90" s="19">
        <v>45875</v>
      </c>
      <c r="H90" s="19">
        <v>40546</v>
      </c>
      <c r="I90" s="45">
        <v>73.599999999999994</v>
      </c>
      <c r="J90" s="45">
        <v>86.386081008999994</v>
      </c>
      <c r="K90" s="37">
        <f t="shared" si="2"/>
        <v>0.85198910681377127</v>
      </c>
      <c r="L90" s="19">
        <v>45534</v>
      </c>
      <c r="M90" s="43">
        <v>216793.4368</v>
      </c>
      <c r="N90" s="43">
        <v>337020.28820000001</v>
      </c>
      <c r="O90" s="37">
        <f t="shared" si="3"/>
        <v>0.64326524067105106</v>
      </c>
      <c r="Q90" s="6">
        <v>-1.1815252416E-2</v>
      </c>
      <c r="R90" s="6">
        <v>-1.9097141040000001E-2</v>
      </c>
      <c r="S90" s="6">
        <v>5.9755219583000001E-2</v>
      </c>
      <c r="T90" s="6">
        <v>4.9290760682000001E-2</v>
      </c>
      <c r="U90" s="6">
        <v>-5.2238317292E-2</v>
      </c>
      <c r="V90" s="6">
        <v>-0.26312069774000002</v>
      </c>
      <c r="W90" s="6">
        <v>0.18778188732000001</v>
      </c>
      <c r="X90" s="6">
        <v>-0.34292237472999998</v>
      </c>
      <c r="Y90" s="6">
        <v>0.13936638491</v>
      </c>
      <c r="Z90" s="6">
        <v>6.0573601276999997E-2</v>
      </c>
      <c r="AB90" s="7">
        <v>0.24761013027000001</v>
      </c>
      <c r="AC90" s="7">
        <v>2.5356049552999999E-2</v>
      </c>
      <c r="AD90" s="8">
        <v>-0.31320623087999999</v>
      </c>
      <c r="AE90" s="7">
        <v>9.2404835803000004E-2</v>
      </c>
      <c r="AF90" s="7">
        <v>-0.11081944761</v>
      </c>
      <c r="AG90" s="4">
        <v>5</v>
      </c>
      <c r="AH90" s="9">
        <v>1.9558359620999999E-2</v>
      </c>
      <c r="AI90" s="10">
        <v>3.1</v>
      </c>
    </row>
    <row r="91" spans="2:35" x14ac:dyDescent="0.2">
      <c r="B91" s="3" t="s">
        <v>66</v>
      </c>
      <c r="C91" s="3" t="s">
        <v>485</v>
      </c>
      <c r="D91" s="3" t="s">
        <v>421</v>
      </c>
      <c r="E91" s="4" t="s">
        <v>1753</v>
      </c>
      <c r="F91" s="3" t="s">
        <v>1980</v>
      </c>
      <c r="G91" s="19">
        <v>45875</v>
      </c>
      <c r="H91" s="19">
        <v>36797</v>
      </c>
      <c r="I91" s="45">
        <v>315.27</v>
      </c>
      <c r="J91" s="45">
        <v>326.02999999999997</v>
      </c>
      <c r="K91" s="37">
        <f t="shared" si="2"/>
        <v>0.96699690212557132</v>
      </c>
      <c r="L91" s="19">
        <v>45810</v>
      </c>
      <c r="M91" s="43">
        <v>36323.833050000001</v>
      </c>
      <c r="N91" s="43">
        <v>25957.065119999999</v>
      </c>
      <c r="O91" s="37">
        <f t="shared" si="3"/>
        <v>1.3993813584884978</v>
      </c>
      <c r="Q91" s="6">
        <v>2.3238453799000001E-2</v>
      </c>
      <c r="R91" s="6">
        <v>1.5956565176000002E-2</v>
      </c>
      <c r="S91" s="6">
        <v>-1.0451977401E-2</v>
      </c>
      <c r="T91" s="6">
        <v>-2.0916436302000001E-2</v>
      </c>
      <c r="U91" s="6">
        <v>0.25071105988999998</v>
      </c>
      <c r="V91" s="6">
        <v>3.9828679444000002E-2</v>
      </c>
      <c r="W91" s="6">
        <v>0.85172346471000004</v>
      </c>
      <c r="X91" s="6">
        <v>0.32101920266</v>
      </c>
      <c r="Y91" s="6">
        <v>0.32188066024</v>
      </c>
      <c r="Z91" s="6">
        <v>0.24308787661</v>
      </c>
      <c r="AB91" s="7">
        <v>0.29927962934000002</v>
      </c>
      <c r="AC91" s="7">
        <v>3.1153692444E-2</v>
      </c>
      <c r="AD91" s="8">
        <v>0.87206038855000001</v>
      </c>
      <c r="AE91" s="7">
        <v>0.15601490030000001</v>
      </c>
      <c r="AF91" s="7">
        <v>-4.8797315520000002E-2</v>
      </c>
      <c r="AG91" s="4">
        <v>8</v>
      </c>
      <c r="AH91" s="9">
        <v>9.4436372985000003E-2</v>
      </c>
      <c r="AI91" s="10">
        <v>2.5714079999999999</v>
      </c>
    </row>
    <row r="92" spans="2:35" x14ac:dyDescent="0.2">
      <c r="B92" s="3" t="s">
        <v>67</v>
      </c>
      <c r="C92" s="3" t="s">
        <v>486</v>
      </c>
      <c r="D92" s="3" t="s">
        <v>422</v>
      </c>
      <c r="E92" s="4" t="s">
        <v>1752</v>
      </c>
      <c r="F92" s="3" t="s">
        <v>1975</v>
      </c>
      <c r="G92" s="19">
        <v>45128</v>
      </c>
      <c r="H92" s="19">
        <v>41914</v>
      </c>
      <c r="I92" s="45">
        <v>0.47149999999999997</v>
      </c>
      <c r="J92" s="45">
        <v>8.8000000000000007</v>
      </c>
      <c r="K92" s="37">
        <f t="shared" si="2"/>
        <v>5.3579545454545449E-2</v>
      </c>
      <c r="L92" s="19">
        <v>44774</v>
      </c>
      <c r="M92" s="43">
        <v>23.082282500000002</v>
      </c>
      <c r="N92" s="43">
        <v>2485.9906363999999</v>
      </c>
      <c r="O92" s="37">
        <f t="shared" si="3"/>
        <v>9.2849434595722365E-3</v>
      </c>
      <c r="Q92" s="6">
        <v>-9.2456398397000004E-3</v>
      </c>
      <c r="R92" s="6">
        <v>-9.5697946671999996E-3</v>
      </c>
      <c r="S92" s="6">
        <v>-0.66079136690999996</v>
      </c>
      <c r="T92" s="6">
        <v>-0.69988026236000001</v>
      </c>
      <c r="U92" s="6">
        <v>-0.94452941176000005</v>
      </c>
      <c r="V92" s="6">
        <v>-1.0789121872</v>
      </c>
      <c r="W92" s="6">
        <v>-0.93531598129000004</v>
      </c>
      <c r="X92" s="6">
        <v>-1.327984756</v>
      </c>
      <c r="Y92" s="6">
        <v>-0.88853427896000003</v>
      </c>
      <c r="Z92" s="6">
        <v>-1.0700266608</v>
      </c>
      <c r="AB92" s="7">
        <v>1.4389404643999999</v>
      </c>
      <c r="AC92" s="7">
        <v>0.15248662486</v>
      </c>
      <c r="AD92" s="8"/>
      <c r="AE92" s="7">
        <v>0.97894736841999996</v>
      </c>
      <c r="AF92" s="7">
        <v>-0.62264150942999996</v>
      </c>
      <c r="AG92" s="4">
        <v>3</v>
      </c>
      <c r="AH92" s="9">
        <v>0</v>
      </c>
      <c r="AI92" s="10">
        <v>0</v>
      </c>
    </row>
    <row r="93" spans="2:35" x14ac:dyDescent="0.2">
      <c r="B93" s="3" t="s">
        <v>68</v>
      </c>
      <c r="C93" s="3" t="s">
        <v>2702</v>
      </c>
      <c r="D93" s="3" t="s">
        <v>423</v>
      </c>
      <c r="E93" s="4" t="s">
        <v>1758</v>
      </c>
      <c r="F93" s="3" t="s">
        <v>1965</v>
      </c>
      <c r="G93" s="19">
        <v>44561</v>
      </c>
      <c r="H93" s="19">
        <v>42713</v>
      </c>
      <c r="I93" s="45">
        <v>83.33</v>
      </c>
      <c r="J93" s="45">
        <v>90.11</v>
      </c>
      <c r="K93" s="37">
        <f t="shared" si="2"/>
        <v>0.92475862834313616</v>
      </c>
      <c r="L93" s="19">
        <v>44494</v>
      </c>
      <c r="M93" s="43">
        <v>291358.76185000001</v>
      </c>
      <c r="N93" s="43">
        <v>90720.420062999998</v>
      </c>
      <c r="O93" s="37">
        <f t="shared" si="3"/>
        <v>3.2116116927993552</v>
      </c>
      <c r="Q93" s="6">
        <v>-6.9121677998E-3</v>
      </c>
      <c r="R93" s="6">
        <v>-4.2859470259E-3</v>
      </c>
      <c r="S93" s="6">
        <v>1.7211914060999998E-2</v>
      </c>
      <c r="T93" s="6">
        <v>-2.6400960913E-2</v>
      </c>
      <c r="U93" s="6">
        <v>0.93161798793999995</v>
      </c>
      <c r="V93" s="6">
        <v>0.66269062503999998</v>
      </c>
      <c r="W93" s="6">
        <v>1.0921416018000001</v>
      </c>
      <c r="X93" s="6">
        <v>0.19087906117</v>
      </c>
      <c r="Y93" s="6">
        <v>0.93161798793999995</v>
      </c>
      <c r="Z93" s="6">
        <v>0.66269062503999998</v>
      </c>
      <c r="AB93" s="7">
        <v>0.30154923944000001</v>
      </c>
      <c r="AC93" s="7">
        <v>3.1275768292000003E-2</v>
      </c>
      <c r="AD93" s="8"/>
      <c r="AE93" s="7">
        <v>0.26339480180000002</v>
      </c>
      <c r="AF93" s="7">
        <v>-5.8499023099999999E-2</v>
      </c>
      <c r="AG93" s="4">
        <v>8</v>
      </c>
      <c r="AH93" s="9">
        <v>0</v>
      </c>
      <c r="AI93" s="10">
        <v>0</v>
      </c>
    </row>
    <row r="94" spans="2:35" x14ac:dyDescent="0.2">
      <c r="B94" s="3" t="s">
        <v>1007</v>
      </c>
      <c r="C94" s="3" t="s">
        <v>2595</v>
      </c>
      <c r="D94" s="3" t="s">
        <v>1325</v>
      </c>
      <c r="E94" s="4" t="s">
        <v>1741</v>
      </c>
      <c r="F94" s="3" t="s">
        <v>1956</v>
      </c>
      <c r="G94" s="19">
        <v>45643</v>
      </c>
      <c r="H94" s="19">
        <v>43587</v>
      </c>
      <c r="I94" s="45">
        <v>0.6401</v>
      </c>
      <c r="J94" s="45">
        <v>1.23</v>
      </c>
      <c r="K94" s="37">
        <f t="shared" si="2"/>
        <v>0.52040650406504063</v>
      </c>
      <c r="L94" s="19">
        <v>45295</v>
      </c>
      <c r="M94" s="43">
        <v>65.771555199999995</v>
      </c>
      <c r="N94" s="43">
        <v>173.67549070999999</v>
      </c>
      <c r="O94" s="37">
        <f t="shared" si="3"/>
        <v>0.37870372457921581</v>
      </c>
      <c r="Q94" s="6">
        <v>-7.3259012595999998E-2</v>
      </c>
      <c r="R94" s="6">
        <v>-6.9395052951E-2</v>
      </c>
      <c r="S94" s="6">
        <v>-1.5382248885E-2</v>
      </c>
      <c r="T94" s="6">
        <v>-4.6041702231999999E-2</v>
      </c>
      <c r="U94" s="6">
        <v>-0.28376412666</v>
      </c>
      <c r="V94" s="6">
        <v>-0.56589305133000001</v>
      </c>
      <c r="W94" s="6">
        <v>-0.80365030675000004</v>
      </c>
      <c r="X94" s="6">
        <v>-1.1131247518</v>
      </c>
      <c r="Y94" s="6">
        <v>-0.38746411482999998</v>
      </c>
      <c r="Z94" s="6">
        <v>-0.65598102214999998</v>
      </c>
      <c r="AB94" s="7"/>
      <c r="AC94" s="7"/>
      <c r="AD94" s="8"/>
      <c r="AE94" s="7">
        <v>0.5</v>
      </c>
      <c r="AF94" s="7">
        <v>-0.25287356321999999</v>
      </c>
      <c r="AG94" s="4">
        <v>4</v>
      </c>
      <c r="AH94" s="9">
        <v>0</v>
      </c>
      <c r="AI94" s="10">
        <v>0</v>
      </c>
    </row>
    <row r="95" spans="2:35" x14ac:dyDescent="0.2">
      <c r="B95" s="3" t="s">
        <v>1008</v>
      </c>
      <c r="C95" s="3" t="s">
        <v>1880</v>
      </c>
      <c r="D95" s="3" t="s">
        <v>1326</v>
      </c>
      <c r="E95" s="4" t="s">
        <v>1745</v>
      </c>
      <c r="F95" s="3" t="s">
        <v>1971</v>
      </c>
      <c r="G95" s="19">
        <v>45637</v>
      </c>
      <c r="H95" s="19">
        <v>41803</v>
      </c>
      <c r="I95" s="45">
        <v>21.99</v>
      </c>
      <c r="J95" s="45">
        <v>22.269978381000001</v>
      </c>
      <c r="K95" s="37">
        <f t="shared" si="2"/>
        <v>0.98742799044480123</v>
      </c>
      <c r="L95" s="19">
        <v>45436</v>
      </c>
      <c r="M95" s="43">
        <v>47949.480869999999</v>
      </c>
      <c r="N95" s="43">
        <v>19044.441837999999</v>
      </c>
      <c r="O95" s="37">
        <f t="shared" si="3"/>
        <v>2.5177677181551643</v>
      </c>
      <c r="Q95" s="6">
        <v>0</v>
      </c>
      <c r="R95" s="6">
        <v>-8.1658218604999996E-3</v>
      </c>
      <c r="S95" s="6">
        <v>5.5696006620999999E-3</v>
      </c>
      <c r="T95" s="6">
        <v>-8.2339602031000006E-3</v>
      </c>
      <c r="U95" s="6">
        <v>0.18724637829999999</v>
      </c>
      <c r="V95" s="6">
        <v>-0.12898271283000001</v>
      </c>
      <c r="W95" s="6">
        <v>-0.26808614511000001</v>
      </c>
      <c r="X95" s="6">
        <v>-0.55929246427000001</v>
      </c>
      <c r="Y95" s="6">
        <v>0.10220640515</v>
      </c>
      <c r="Z95" s="6">
        <v>-0.17335058534</v>
      </c>
      <c r="AB95" s="7">
        <v>0.23305145256000001</v>
      </c>
      <c r="AC95" s="7">
        <v>2.4208070564000001E-2</v>
      </c>
      <c r="AD95" s="8"/>
      <c r="AE95" s="7">
        <v>0.14592282723</v>
      </c>
      <c r="AF95" s="7">
        <v>-0.10790697673999999</v>
      </c>
      <c r="AG95" s="4">
        <v>5</v>
      </c>
      <c r="AH95" s="9">
        <v>7.8031062124000003E-2</v>
      </c>
      <c r="AI95" s="10">
        <v>1.5575000000000001</v>
      </c>
    </row>
    <row r="96" spans="2:35" x14ac:dyDescent="0.2">
      <c r="B96" s="3" t="s">
        <v>2064</v>
      </c>
      <c r="C96" s="3" t="s">
        <v>2366</v>
      </c>
      <c r="D96" s="3" t="s">
        <v>2073</v>
      </c>
      <c r="E96" s="4" t="s">
        <v>1745</v>
      </c>
      <c r="F96" s="3" t="s">
        <v>1961</v>
      </c>
      <c r="G96" s="19">
        <v>44789</v>
      </c>
      <c r="H96" s="19">
        <v>44230</v>
      </c>
      <c r="I96" s="45">
        <v>22.71</v>
      </c>
      <c r="J96" s="45">
        <v>25.9</v>
      </c>
      <c r="K96" s="37">
        <f t="shared" si="2"/>
        <v>0.8768339768339769</v>
      </c>
      <c r="L96" s="19">
        <v>44575</v>
      </c>
      <c r="M96" s="43">
        <v>22563.588629999998</v>
      </c>
      <c r="N96" s="43">
        <v>18160.438160000002</v>
      </c>
      <c r="O96" s="37">
        <f t="shared" si="3"/>
        <v>1.2424583829534648</v>
      </c>
      <c r="Q96" s="6">
        <v>-1.3192612141000001E-3</v>
      </c>
      <c r="R96" s="6">
        <v>-3.1949273553000001E-3</v>
      </c>
      <c r="S96" s="6">
        <v>6.9712670746999994E-2</v>
      </c>
      <c r="T96" s="6">
        <v>-4.4711790057000003E-2</v>
      </c>
      <c r="U96" s="6">
        <v>-2.9487179488E-2</v>
      </c>
      <c r="V96" s="6">
        <v>9.4684671939999996E-3</v>
      </c>
      <c r="W96" s="6"/>
      <c r="X96" s="6"/>
      <c r="Y96" s="6">
        <v>-0.11010971786</v>
      </c>
      <c r="Z96" s="6">
        <v>-1.3390752155E-2</v>
      </c>
      <c r="AB96" s="7">
        <v>0.22202320572000001</v>
      </c>
      <c r="AC96" s="7">
        <v>2.2818730942000001E-2</v>
      </c>
      <c r="AD96" s="8"/>
      <c r="AE96" s="7">
        <v>0.17209302326000001</v>
      </c>
      <c r="AF96" s="7">
        <v>-8.4272006674999997E-2</v>
      </c>
      <c r="AG96" s="4">
        <v>9</v>
      </c>
      <c r="AH96" s="9">
        <v>0</v>
      </c>
      <c r="AI96" s="10">
        <v>0</v>
      </c>
    </row>
    <row r="97" spans="2:35" x14ac:dyDescent="0.2">
      <c r="B97" s="3" t="s">
        <v>2462</v>
      </c>
      <c r="C97" s="3" t="s">
        <v>2464</v>
      </c>
      <c r="D97" s="3" t="s">
        <v>2463</v>
      </c>
      <c r="E97" s="4" t="s">
        <v>1741</v>
      </c>
      <c r="F97" s="3" t="s">
        <v>1960</v>
      </c>
      <c r="G97" s="19">
        <v>45875</v>
      </c>
      <c r="H97" s="19">
        <v>44875</v>
      </c>
      <c r="I97" s="45">
        <v>33.72</v>
      </c>
      <c r="J97" s="45">
        <v>36.5</v>
      </c>
      <c r="K97" s="37">
        <f t="shared" si="2"/>
        <v>0.9238356164383561</v>
      </c>
      <c r="L97" s="19">
        <v>45859</v>
      </c>
      <c r="M97" s="43">
        <v>49558.654920000001</v>
      </c>
      <c r="N97" s="43">
        <v>44285.279819000003</v>
      </c>
      <c r="O97" s="37">
        <f t="shared" si="3"/>
        <v>1.1190773801713121</v>
      </c>
      <c r="Q97" s="6">
        <v>1.6274864375999998E-2</v>
      </c>
      <c r="R97" s="6">
        <v>8.9929757523000003E-3</v>
      </c>
      <c r="S97" s="6">
        <v>-2.0716188219000002E-3</v>
      </c>
      <c r="T97" s="6">
        <v>-1.2536077721999999E-2</v>
      </c>
      <c r="U97" s="6">
        <v>1.0957807625</v>
      </c>
      <c r="V97" s="6">
        <v>0.88489838202000004</v>
      </c>
      <c r="W97" s="6"/>
      <c r="X97" s="6"/>
      <c r="Y97" s="6">
        <v>0.27104791639999998</v>
      </c>
      <c r="Z97" s="6">
        <v>0.19225513276</v>
      </c>
      <c r="AB97" s="7">
        <v>0.45801352990999999</v>
      </c>
      <c r="AC97" s="7">
        <v>4.7890791340000002E-2</v>
      </c>
      <c r="AD97" s="8">
        <v>2.5781367303999998</v>
      </c>
      <c r="AE97" s="7">
        <v>0.39491784363999999</v>
      </c>
      <c r="AF97" s="7">
        <v>-0.13791887124999999</v>
      </c>
      <c r="AG97" s="4">
        <v>7</v>
      </c>
      <c r="AH97" s="9">
        <v>5.2158273381E-2</v>
      </c>
      <c r="AI97" s="10">
        <v>0.87</v>
      </c>
    </row>
    <row r="98" spans="2:35" x14ac:dyDescent="0.2">
      <c r="B98" s="3" t="s">
        <v>2188</v>
      </c>
      <c r="C98" s="3" t="s">
        <v>2297</v>
      </c>
      <c r="D98" s="3" t="s">
        <v>2195</v>
      </c>
      <c r="E98" s="4" t="s">
        <v>1741</v>
      </c>
      <c r="F98" s="3" t="s">
        <v>700</v>
      </c>
      <c r="G98" s="19">
        <v>45875</v>
      </c>
      <c r="H98" s="19">
        <v>44364</v>
      </c>
      <c r="I98" s="45">
        <v>3.41</v>
      </c>
      <c r="J98" s="45">
        <v>4.0599999999999996</v>
      </c>
      <c r="K98" s="37">
        <f t="shared" si="2"/>
        <v>0.83990147783251246</v>
      </c>
      <c r="L98" s="19">
        <v>45846</v>
      </c>
      <c r="M98" s="43">
        <v>4481.3469800000003</v>
      </c>
      <c r="N98" s="43">
        <v>6134.2548470000002</v>
      </c>
      <c r="O98" s="37">
        <f t="shared" si="3"/>
        <v>0.73054463692385296</v>
      </c>
      <c r="Q98" s="6">
        <v>8.8757396442999993E-3</v>
      </c>
      <c r="R98" s="6">
        <v>1.5938510205E-3</v>
      </c>
      <c r="S98" s="6">
        <v>-2.0114942528000002E-2</v>
      </c>
      <c r="T98" s="6">
        <v>-3.0579401429000001E-2</v>
      </c>
      <c r="U98" s="6">
        <v>0.36947791164999999</v>
      </c>
      <c r="V98" s="6">
        <v>0.1585955312</v>
      </c>
      <c r="W98" s="6">
        <v>0.26765799257</v>
      </c>
      <c r="X98" s="6">
        <v>-0.26304626947999998</v>
      </c>
      <c r="Y98" s="6">
        <v>0.18402777778000001</v>
      </c>
      <c r="Z98" s="6">
        <v>0.10523499414</v>
      </c>
      <c r="AB98" s="7">
        <v>0.69148878388000001</v>
      </c>
      <c r="AC98" s="7">
        <v>7.2293148306999996E-2</v>
      </c>
      <c r="AD98" s="8">
        <v>1.0060009017</v>
      </c>
      <c r="AE98" s="7">
        <v>0.38235294118000002</v>
      </c>
      <c r="AF98" s="7">
        <v>-0.15986394558</v>
      </c>
      <c r="AG98" s="4">
        <v>6</v>
      </c>
      <c r="AH98" s="9">
        <v>0</v>
      </c>
      <c r="AI98" s="10">
        <v>0</v>
      </c>
    </row>
    <row r="99" spans="2:35" x14ac:dyDescent="0.2">
      <c r="B99" s="3" t="s">
        <v>1009</v>
      </c>
      <c r="C99" s="3" t="s">
        <v>1512</v>
      </c>
      <c r="D99" s="3" t="s">
        <v>1327</v>
      </c>
      <c r="E99" s="4" t="s">
        <v>1751</v>
      </c>
      <c r="F99" s="3" t="s">
        <v>1972</v>
      </c>
      <c r="G99" s="19">
        <v>45875</v>
      </c>
      <c r="H99" s="19">
        <v>40546</v>
      </c>
      <c r="I99" s="45">
        <v>9.9600000000000009</v>
      </c>
      <c r="J99" s="45">
        <v>12.322834645</v>
      </c>
      <c r="K99" s="37">
        <f t="shared" si="2"/>
        <v>0.80825559109821199</v>
      </c>
      <c r="L99" s="19">
        <v>45698</v>
      </c>
      <c r="M99" s="43">
        <v>1102.53216</v>
      </c>
      <c r="N99" s="43">
        <v>1006.1237319000001</v>
      </c>
      <c r="O99" s="37">
        <f t="shared" si="3"/>
        <v>1.0958216420538445</v>
      </c>
      <c r="Q99" s="6">
        <v>1.9447287616000002E-2</v>
      </c>
      <c r="R99" s="6">
        <v>1.2165398991E-2</v>
      </c>
      <c r="S99" s="6">
        <v>3.3195020747000002E-2</v>
      </c>
      <c r="T99" s="6">
        <v>2.2730561845999999E-2</v>
      </c>
      <c r="U99" s="6">
        <v>-1.8604363087E-2</v>
      </c>
      <c r="V99" s="6">
        <v>-0.22948674353000001</v>
      </c>
      <c r="W99" s="6">
        <v>-0.50504883280000001</v>
      </c>
      <c r="X99" s="6">
        <v>-1.0357530949</v>
      </c>
      <c r="Y99" s="6">
        <v>3.8948665298E-2</v>
      </c>
      <c r="Z99" s="6">
        <v>-3.9844118334999998E-2</v>
      </c>
      <c r="AB99" s="7">
        <v>0.45902586696999997</v>
      </c>
      <c r="AC99" s="7">
        <v>4.7877165284000003E-2</v>
      </c>
      <c r="AD99" s="8">
        <v>-6.4048224972E-3</v>
      </c>
      <c r="AE99" s="7">
        <v>0.10308571428</v>
      </c>
      <c r="AF99" s="7">
        <v>-0.14519056260999999</v>
      </c>
      <c r="AG99" s="4">
        <v>4</v>
      </c>
      <c r="AH99" s="9">
        <v>3.4318398474999998E-2</v>
      </c>
      <c r="AI99" s="10">
        <v>0.36</v>
      </c>
    </row>
    <row r="100" spans="2:35" x14ac:dyDescent="0.2">
      <c r="B100" s="3" t="s">
        <v>2754</v>
      </c>
      <c r="C100" s="3" t="s">
        <v>2780</v>
      </c>
      <c r="D100" s="3" t="s">
        <v>2767</v>
      </c>
      <c r="E100" s="4" t="s">
        <v>1752</v>
      </c>
      <c r="F100" s="3" t="s">
        <v>1968</v>
      </c>
      <c r="G100" s="19">
        <v>45875</v>
      </c>
      <c r="H100" s="19">
        <v>45372</v>
      </c>
      <c r="I100" s="45">
        <v>6.19</v>
      </c>
      <c r="J100" s="45">
        <v>8.7200000000000006</v>
      </c>
      <c r="K100" s="37"/>
      <c r="L100" s="19">
        <v>45701</v>
      </c>
      <c r="M100" s="43">
        <v>108.13311</v>
      </c>
      <c r="N100" s="43">
        <v>242.66654091999999</v>
      </c>
      <c r="O100" s="37"/>
      <c r="Q100" s="6">
        <v>-1.7460317459999999E-2</v>
      </c>
      <c r="R100" s="6">
        <v>-2.4742206084000001E-2</v>
      </c>
      <c r="S100" s="6">
        <v>-2.2116903633E-2</v>
      </c>
      <c r="T100" s="6">
        <v>-3.2581362534E-2</v>
      </c>
      <c r="U100" s="6">
        <v>-0.1822985469</v>
      </c>
      <c r="V100" s="6">
        <v>-0.39318092733999999</v>
      </c>
      <c r="W100" s="6"/>
      <c r="X100" s="6"/>
      <c r="Y100" s="6">
        <v>-9.7667638483999994E-2</v>
      </c>
      <c r="Z100" s="6">
        <v>-0.17646042211999999</v>
      </c>
      <c r="AB100" s="7">
        <v>0.40590453442000002</v>
      </c>
      <c r="AC100" s="7">
        <v>4.2147054195999997E-2</v>
      </c>
      <c r="AD100" s="8">
        <v>-0.37798060331</v>
      </c>
      <c r="AE100" s="7">
        <v>0.26093294460999999</v>
      </c>
      <c r="AF100" s="7">
        <v>-0.17612977984</v>
      </c>
      <c r="AG100" s="4">
        <v>4</v>
      </c>
      <c r="AH100" s="9">
        <v>0</v>
      </c>
      <c r="AI100" s="10">
        <v>0</v>
      </c>
    </row>
    <row r="101" spans="2:35" x14ac:dyDescent="0.2">
      <c r="B101" s="3" t="s">
        <v>2969</v>
      </c>
      <c r="C101" s="3" t="s">
        <v>3031</v>
      </c>
      <c r="D101" s="3" t="s">
        <v>3140</v>
      </c>
      <c r="E101" s="4" t="s">
        <v>1757</v>
      </c>
      <c r="F101" s="3" t="s">
        <v>1960</v>
      </c>
      <c r="G101" s="19">
        <v>45875</v>
      </c>
      <c r="H101" s="19">
        <v>45853</v>
      </c>
      <c r="I101" s="45">
        <v>25.1</v>
      </c>
      <c r="J101" s="45"/>
      <c r="K101" s="37"/>
      <c r="L101" s="19"/>
      <c r="M101" s="43">
        <v>5482.8941999999997</v>
      </c>
      <c r="N101" s="43"/>
      <c r="O101" s="37"/>
      <c r="Q101" s="6">
        <v>1.5783083771999998E-2</v>
      </c>
      <c r="R101" s="6">
        <v>8.5011951486999998E-3</v>
      </c>
      <c r="S101" s="6"/>
      <c r="T101" s="6"/>
      <c r="U101" s="6"/>
      <c r="V101" s="6"/>
      <c r="W101" s="6"/>
      <c r="X101" s="6"/>
      <c r="Y101" s="6"/>
      <c r="Z101" s="6"/>
      <c r="AB101" s="7"/>
      <c r="AC101" s="7"/>
      <c r="AD101" s="8"/>
      <c r="AE101" s="7">
        <v>2.9954862536999999E-2</v>
      </c>
      <c r="AF101" s="7">
        <v>2.9954862536999999E-2</v>
      </c>
      <c r="AG101" s="4"/>
      <c r="AH101" s="9"/>
      <c r="AI101" s="10"/>
    </row>
    <row r="102" spans="2:35" x14ac:dyDescent="0.2">
      <c r="B102" s="3" t="s">
        <v>1010</v>
      </c>
      <c r="C102" s="3" t="s">
        <v>1513</v>
      </c>
      <c r="D102" s="3" t="s">
        <v>1328</v>
      </c>
      <c r="E102" s="4" t="s">
        <v>1743</v>
      </c>
      <c r="F102" s="3" t="s">
        <v>1961</v>
      </c>
      <c r="G102" s="19">
        <v>45875</v>
      </c>
      <c r="H102" s="19">
        <v>40576</v>
      </c>
      <c r="I102" s="45">
        <v>11.61</v>
      </c>
      <c r="J102" s="45">
        <v>11.7</v>
      </c>
      <c r="K102" s="37"/>
      <c r="L102" s="19">
        <v>45874</v>
      </c>
      <c r="M102" s="43">
        <v>44683.697249999997</v>
      </c>
      <c r="N102" s="43">
        <v>16040.900189</v>
      </c>
      <c r="O102" s="37"/>
      <c r="Q102" s="6">
        <v>-7.6923076922000002E-3</v>
      </c>
      <c r="R102" s="6">
        <v>-1.4974196316000001E-2</v>
      </c>
      <c r="S102" s="6">
        <v>0.52964426878000004</v>
      </c>
      <c r="T102" s="6">
        <v>0.51917980988000001</v>
      </c>
      <c r="U102" s="6">
        <v>1.0658362989000001</v>
      </c>
      <c r="V102" s="6">
        <v>0.85495391849000002</v>
      </c>
      <c r="W102" s="6">
        <v>0.38709677419999999</v>
      </c>
      <c r="X102" s="6">
        <v>-0.14360748784999999</v>
      </c>
      <c r="Y102" s="6">
        <v>0.29287305123000001</v>
      </c>
      <c r="Z102" s="6">
        <v>0.21408026759000001</v>
      </c>
      <c r="AB102" s="7">
        <v>0.470645592</v>
      </c>
      <c r="AC102" s="7">
        <v>4.9485306301000002E-2</v>
      </c>
      <c r="AD102" s="8">
        <v>2.4661836275</v>
      </c>
      <c r="AE102" s="7">
        <v>0.25581395349000002</v>
      </c>
      <c r="AF102" s="7">
        <v>-0.11469933184</v>
      </c>
      <c r="AG102" s="4">
        <v>9</v>
      </c>
      <c r="AH102" s="9">
        <v>0</v>
      </c>
      <c r="AI102" s="10">
        <v>0</v>
      </c>
    </row>
    <row r="103" spans="2:35" x14ac:dyDescent="0.2">
      <c r="B103" s="3" t="s">
        <v>69</v>
      </c>
      <c r="C103" s="3" t="s">
        <v>487</v>
      </c>
      <c r="D103" s="3" t="s">
        <v>424</v>
      </c>
      <c r="E103" s="4" t="s">
        <v>1743</v>
      </c>
      <c r="F103" s="3" t="s">
        <v>1961</v>
      </c>
      <c r="G103" s="19">
        <v>45875</v>
      </c>
      <c r="H103" s="19">
        <v>41831</v>
      </c>
      <c r="I103" s="45">
        <v>4.2350000000000003</v>
      </c>
      <c r="J103" s="45">
        <v>7.05</v>
      </c>
      <c r="K103" s="37"/>
      <c r="L103" s="19">
        <v>45512</v>
      </c>
      <c r="M103" s="43">
        <v>7461.6464999999998</v>
      </c>
      <c r="N103" s="43">
        <v>5427.0459272999997</v>
      </c>
      <c r="O103" s="37"/>
      <c r="Q103" s="6">
        <v>-7.9347826087000001E-2</v>
      </c>
      <c r="R103" s="6">
        <v>-8.662971471E-2</v>
      </c>
      <c r="S103" s="6">
        <v>-6.7180616740000004E-2</v>
      </c>
      <c r="T103" s="6">
        <v>-7.7645075640999997E-2</v>
      </c>
      <c r="U103" s="6">
        <v>-0.27976190476000001</v>
      </c>
      <c r="V103" s="6">
        <v>-0.49064428520999998</v>
      </c>
      <c r="W103" s="6">
        <v>-0.71766666667000001</v>
      </c>
      <c r="X103" s="6">
        <v>-1.2483709287</v>
      </c>
      <c r="Y103" s="6">
        <v>-3.5294117641999998E-3</v>
      </c>
      <c r="Z103" s="6">
        <v>-8.2322195397999995E-2</v>
      </c>
      <c r="AB103" s="7">
        <v>0.75682834073000005</v>
      </c>
      <c r="AC103" s="7">
        <v>8.2027124376000002E-2</v>
      </c>
      <c r="AD103" s="8">
        <v>-0.11717162591999999</v>
      </c>
      <c r="AE103" s="7">
        <v>0.39726027397000002</v>
      </c>
      <c r="AF103" s="7">
        <v>-0.2</v>
      </c>
      <c r="AG103" s="4">
        <v>4</v>
      </c>
      <c r="AH103" s="9">
        <v>0</v>
      </c>
      <c r="AI103" s="10">
        <v>0</v>
      </c>
    </row>
    <row r="104" spans="2:35" x14ac:dyDescent="0.2">
      <c r="B104" s="3" t="s">
        <v>1012</v>
      </c>
      <c r="C104" s="3" t="s">
        <v>2781</v>
      </c>
      <c r="D104" s="3" t="s">
        <v>1330</v>
      </c>
      <c r="E104" s="4" t="s">
        <v>1741</v>
      </c>
      <c r="F104" s="3" t="s">
        <v>1956</v>
      </c>
      <c r="G104" s="19">
        <v>45875</v>
      </c>
      <c r="H104" s="19">
        <v>43306</v>
      </c>
      <c r="I104" s="45">
        <v>8.65</v>
      </c>
      <c r="J104" s="45">
        <v>14.53</v>
      </c>
      <c r="K104" s="37"/>
      <c r="L104" s="19">
        <v>45684</v>
      </c>
      <c r="M104" s="43">
        <v>255.40854999999999</v>
      </c>
      <c r="N104" s="43">
        <v>219.99881948000001</v>
      </c>
      <c r="O104" s="37"/>
      <c r="Q104" s="6">
        <v>-0.13083670783000001</v>
      </c>
      <c r="R104" s="6">
        <v>-0.13811859644999999</v>
      </c>
      <c r="S104" s="6">
        <v>-0.23383525244</v>
      </c>
      <c r="T104" s="6">
        <v>-0.24429971134</v>
      </c>
      <c r="U104" s="6">
        <v>1.6615384615</v>
      </c>
      <c r="V104" s="6">
        <v>1.4506560811</v>
      </c>
      <c r="W104" s="6">
        <v>-0.55315631779999996</v>
      </c>
      <c r="X104" s="6">
        <v>-1.0838605799000001</v>
      </c>
      <c r="Y104" s="6">
        <v>0.22366987792000001</v>
      </c>
      <c r="Z104" s="6">
        <v>0.14487709428000001</v>
      </c>
      <c r="AB104" s="7">
        <v>1.4496179782</v>
      </c>
      <c r="AC104" s="7">
        <v>0.19034696044999999</v>
      </c>
      <c r="AD104" s="8">
        <v>4.4981249027999999</v>
      </c>
      <c r="AE104" s="7">
        <v>0.73250000000000004</v>
      </c>
      <c r="AF104" s="7">
        <v>-0.18452100047</v>
      </c>
      <c r="AG104" s="4">
        <v>6</v>
      </c>
      <c r="AH104" s="9">
        <v>0</v>
      </c>
      <c r="AI104" s="10">
        <v>0</v>
      </c>
    </row>
    <row r="105" spans="2:35" x14ac:dyDescent="0.2">
      <c r="B105" s="3" t="s">
        <v>2395</v>
      </c>
      <c r="C105" s="3" t="s">
        <v>2409</v>
      </c>
      <c r="D105" s="3" t="s">
        <v>2421</v>
      </c>
      <c r="E105" s="4" t="s">
        <v>1743</v>
      </c>
      <c r="F105" s="3" t="s">
        <v>1970</v>
      </c>
      <c r="G105" s="19">
        <v>45875</v>
      </c>
      <c r="H105" s="19">
        <v>44684</v>
      </c>
      <c r="I105" s="45">
        <v>1.36</v>
      </c>
      <c r="J105" s="45">
        <v>3.1</v>
      </c>
      <c r="K105" s="37"/>
      <c r="L105" s="19">
        <v>45594</v>
      </c>
      <c r="M105" s="43">
        <v>47.434080000000002</v>
      </c>
      <c r="N105" s="43">
        <v>95.494643429000007</v>
      </c>
      <c r="O105" s="37"/>
      <c r="Q105" s="6">
        <v>7.4074074072999997E-3</v>
      </c>
      <c r="R105" s="6">
        <v>1.2551878353E-4</v>
      </c>
      <c r="S105" s="6">
        <v>-1.4492753622000001E-2</v>
      </c>
      <c r="T105" s="6">
        <v>-2.4957212523E-2</v>
      </c>
      <c r="U105" s="6">
        <v>0.37429264349000002</v>
      </c>
      <c r="V105" s="6">
        <v>0.16341026305</v>
      </c>
      <c r="W105" s="6">
        <v>-0.20467836256999999</v>
      </c>
      <c r="X105" s="6">
        <v>-0.73538262462000004</v>
      </c>
      <c r="Y105" s="6">
        <v>8.3665338647000001E-2</v>
      </c>
      <c r="Z105" s="6">
        <v>4.8725550131999999E-3</v>
      </c>
      <c r="AB105" s="7">
        <v>1.0500812021000001</v>
      </c>
      <c r="AC105" s="7">
        <v>0.11160367059</v>
      </c>
      <c r="AD105" s="8">
        <v>1.0543268066</v>
      </c>
      <c r="AE105" s="7">
        <v>1.4298245614</v>
      </c>
      <c r="AF105" s="7">
        <v>-0.35641025641000001</v>
      </c>
      <c r="AG105" s="4">
        <v>6</v>
      </c>
      <c r="AH105" s="9">
        <v>0</v>
      </c>
      <c r="AI105" s="10">
        <v>0</v>
      </c>
    </row>
    <row r="106" spans="2:35" x14ac:dyDescent="0.2">
      <c r="B106" s="3" t="s">
        <v>70</v>
      </c>
      <c r="C106" s="3" t="s">
        <v>488</v>
      </c>
      <c r="D106" s="3" t="s">
        <v>425</v>
      </c>
      <c r="E106" s="4" t="s">
        <v>1741</v>
      </c>
      <c r="F106" s="3" t="s">
        <v>1981</v>
      </c>
      <c r="G106" s="19">
        <v>45875</v>
      </c>
      <c r="H106" s="19">
        <v>41619</v>
      </c>
      <c r="I106" s="45">
        <v>27.75</v>
      </c>
      <c r="J106" s="45">
        <v>32.926587695999999</v>
      </c>
      <c r="K106" s="37"/>
      <c r="L106" s="19">
        <v>45567</v>
      </c>
      <c r="M106" s="43">
        <v>6979.6522500000001</v>
      </c>
      <c r="N106" s="43">
        <v>8355.7612807000005</v>
      </c>
      <c r="O106" s="37"/>
      <c r="Q106" s="6">
        <v>8.3575581392999997E-3</v>
      </c>
      <c r="R106" s="6">
        <v>1.0756695154999999E-3</v>
      </c>
      <c r="S106" s="6">
        <v>5.5936073059000002E-2</v>
      </c>
      <c r="T106" s="6">
        <v>4.5471614158000002E-2</v>
      </c>
      <c r="U106" s="6">
        <v>0.23934584185999999</v>
      </c>
      <c r="V106" s="6">
        <v>2.8463461413000001E-2</v>
      </c>
      <c r="W106" s="6">
        <v>-0.17066799218000001</v>
      </c>
      <c r="X106" s="6">
        <v>-0.70137225423000005</v>
      </c>
      <c r="Y106" s="6">
        <v>6.9364161849000003E-2</v>
      </c>
      <c r="Z106" s="6">
        <v>-9.4286217844999996E-3</v>
      </c>
      <c r="AB106" s="7">
        <v>0.32086650305999997</v>
      </c>
      <c r="AC106" s="7">
        <v>3.3225111290999997E-2</v>
      </c>
      <c r="AD106" s="8">
        <v>0.83840817251999999</v>
      </c>
      <c r="AE106" s="7">
        <v>0.29650238474000001</v>
      </c>
      <c r="AF106" s="7">
        <v>-0.13856529736000001</v>
      </c>
      <c r="AG106" s="4">
        <v>8</v>
      </c>
      <c r="AH106" s="9">
        <v>4.9103330487000003E-2</v>
      </c>
      <c r="AI106" s="10">
        <v>1.1499999999999999</v>
      </c>
    </row>
    <row r="107" spans="2:35" x14ac:dyDescent="0.2">
      <c r="B107" s="3" t="s">
        <v>1013</v>
      </c>
      <c r="C107" s="3" t="s">
        <v>1848</v>
      </c>
      <c r="D107" s="3" t="s">
        <v>1331</v>
      </c>
      <c r="E107" s="4" t="s">
        <v>1745</v>
      </c>
      <c r="F107" s="3" t="s">
        <v>1961</v>
      </c>
      <c r="G107" s="19">
        <v>45875</v>
      </c>
      <c r="H107" s="19">
        <v>43272</v>
      </c>
      <c r="I107" s="45">
        <v>2.31</v>
      </c>
      <c r="J107" s="45">
        <v>4.8</v>
      </c>
      <c r="K107" s="37"/>
      <c r="L107" s="19">
        <v>45583</v>
      </c>
      <c r="M107" s="43">
        <v>3681.5740500000002</v>
      </c>
      <c r="N107" s="43">
        <v>4196.8470269999998</v>
      </c>
      <c r="O107" s="37"/>
      <c r="Q107" s="6">
        <v>-2.5316455695E-2</v>
      </c>
      <c r="R107" s="6">
        <v>-3.2598344319000001E-2</v>
      </c>
      <c r="S107" s="6">
        <v>-2.5316455695E-2</v>
      </c>
      <c r="T107" s="6">
        <v>-3.5780914596000003E-2</v>
      </c>
      <c r="U107" s="6">
        <v>-0.40769230768999998</v>
      </c>
      <c r="V107" s="6">
        <v>-0.61857468814000005</v>
      </c>
      <c r="W107" s="6">
        <v>-0.33620689655000002</v>
      </c>
      <c r="X107" s="6">
        <v>-0.86691115860000001</v>
      </c>
      <c r="Y107" s="6">
        <v>-1.7021276594E-2</v>
      </c>
      <c r="Z107" s="6">
        <v>-9.5814060228E-2</v>
      </c>
      <c r="AB107" s="7">
        <v>0.75297148825000004</v>
      </c>
      <c r="AC107" s="7">
        <v>7.7965151361000004E-2</v>
      </c>
      <c r="AD107" s="8">
        <v>-0.28009526859</v>
      </c>
      <c r="AE107" s="7">
        <v>0.30285714285999998</v>
      </c>
      <c r="AF107" s="7">
        <v>-0.29216867470000002</v>
      </c>
      <c r="AG107" s="4">
        <v>3</v>
      </c>
      <c r="AH107" s="9">
        <v>0</v>
      </c>
      <c r="AI107" s="10">
        <v>0</v>
      </c>
    </row>
    <row r="108" spans="2:35" x14ac:dyDescent="0.2">
      <c r="B108" s="3" t="s">
        <v>2824</v>
      </c>
      <c r="C108" s="3" t="s">
        <v>2915</v>
      </c>
      <c r="D108" s="3" t="s">
        <v>2874</v>
      </c>
      <c r="E108" s="4" t="s">
        <v>1754</v>
      </c>
      <c r="F108" s="3" t="s">
        <v>1960</v>
      </c>
      <c r="G108" s="19">
        <v>45875</v>
      </c>
      <c r="H108" s="19">
        <v>45531</v>
      </c>
      <c r="I108" s="45">
        <v>0.226801</v>
      </c>
      <c r="J108" s="45"/>
      <c r="K108" s="37"/>
      <c r="L108" s="19"/>
      <c r="M108" s="43">
        <v>276.91109333999998</v>
      </c>
      <c r="N108" s="43">
        <v>1526.0538951000001</v>
      </c>
      <c r="O108" s="37"/>
      <c r="Q108" s="6">
        <v>3.8466117215999997E-2</v>
      </c>
      <c r="R108" s="6">
        <v>3.1184228591999999E-2</v>
      </c>
      <c r="S108" s="6">
        <v>8.2284952205000008E-3</v>
      </c>
      <c r="T108" s="6">
        <v>-2.2359636805000002E-3</v>
      </c>
      <c r="U108" s="6"/>
      <c r="V108" s="6"/>
      <c r="W108" s="6"/>
      <c r="X108" s="6"/>
      <c r="Y108" s="6">
        <v>-0.71895786865</v>
      </c>
      <c r="Z108" s="6">
        <v>-0.79775065227999997</v>
      </c>
      <c r="AB108" s="7">
        <v>1.6851894721</v>
      </c>
      <c r="AC108" s="7">
        <v>0.18147913754</v>
      </c>
      <c r="AD108" s="8">
        <v>-0.45838601670000001</v>
      </c>
      <c r="AE108" s="7">
        <v>0.81440443213000002</v>
      </c>
      <c r="AF108" s="7">
        <v>-0.65122137405000002</v>
      </c>
      <c r="AG108" s="4">
        <v>4</v>
      </c>
      <c r="AH108" s="9"/>
      <c r="AI108" s="10"/>
    </row>
    <row r="109" spans="2:35" x14ac:dyDescent="0.2">
      <c r="B109" s="3" t="s">
        <v>1014</v>
      </c>
      <c r="C109" s="3" t="s">
        <v>1514</v>
      </c>
      <c r="D109" s="3" t="s">
        <v>1332</v>
      </c>
      <c r="E109" s="4" t="s">
        <v>1744</v>
      </c>
      <c r="F109" s="3" t="s">
        <v>1961</v>
      </c>
      <c r="G109" s="19">
        <v>45875</v>
      </c>
      <c r="H109" s="19">
        <v>40634</v>
      </c>
      <c r="I109" s="45">
        <v>11.1</v>
      </c>
      <c r="J109" s="45">
        <v>16.5</v>
      </c>
      <c r="K109" s="37"/>
      <c r="L109" s="19">
        <v>45527</v>
      </c>
      <c r="M109" s="43">
        <v>17874.374400000001</v>
      </c>
      <c r="N109" s="43">
        <v>12471.123401999999</v>
      </c>
      <c r="O109" s="37"/>
      <c r="Q109" s="6">
        <v>-4.4843049317999997E-3</v>
      </c>
      <c r="R109" s="6">
        <v>-1.1766193555E-2</v>
      </c>
      <c r="S109" s="6">
        <v>0.24300111982</v>
      </c>
      <c r="T109" s="6">
        <v>0.23253666092</v>
      </c>
      <c r="U109" s="6">
        <v>-0.33253156945000001</v>
      </c>
      <c r="V109" s="6">
        <v>-0.54341394990000003</v>
      </c>
      <c r="W109" s="6">
        <v>0.88775510203999997</v>
      </c>
      <c r="X109" s="6">
        <v>0.35705083998999998</v>
      </c>
      <c r="Y109" s="6">
        <v>5.6137012371000002E-2</v>
      </c>
      <c r="Z109" s="6">
        <v>-2.2655771262999998E-2</v>
      </c>
      <c r="AB109" s="7">
        <v>0.62729605973000002</v>
      </c>
      <c r="AC109" s="7">
        <v>6.2692812850000001E-2</v>
      </c>
      <c r="AD109" s="8">
        <v>-0.40845359526000002</v>
      </c>
      <c r="AE109" s="7">
        <v>0.18757062147</v>
      </c>
      <c r="AF109" s="7">
        <v>-0.2850678733</v>
      </c>
      <c r="AG109" s="4">
        <v>6</v>
      </c>
      <c r="AH109" s="9">
        <v>0</v>
      </c>
      <c r="AI109" s="10">
        <v>0</v>
      </c>
    </row>
    <row r="110" spans="2:35" x14ac:dyDescent="0.2">
      <c r="B110" s="3" t="s">
        <v>2456</v>
      </c>
      <c r="C110" s="3" t="s">
        <v>2703</v>
      </c>
      <c r="D110" s="3" t="s">
        <v>2460</v>
      </c>
      <c r="E110" s="4" t="s">
        <v>1758</v>
      </c>
      <c r="F110" s="3" t="s">
        <v>1965</v>
      </c>
      <c r="G110" s="19">
        <v>45875</v>
      </c>
      <c r="H110" s="19">
        <v>37803</v>
      </c>
      <c r="I110" s="45">
        <v>95.28</v>
      </c>
      <c r="J110" s="45">
        <v>106.47414107</v>
      </c>
      <c r="K110" s="37"/>
      <c r="L110" s="19">
        <v>45814</v>
      </c>
      <c r="M110" s="43">
        <v>61142.319360000001</v>
      </c>
      <c r="N110" s="43">
        <v>67067.075419999994</v>
      </c>
      <c r="O110" s="37"/>
      <c r="Q110" s="6">
        <v>1.0071027244999999E-2</v>
      </c>
      <c r="R110" s="6">
        <v>2.7891386217000001E-3</v>
      </c>
      <c r="S110" s="6">
        <v>-3.8643930984999998E-2</v>
      </c>
      <c r="T110" s="6">
        <v>-4.9108389885999998E-2</v>
      </c>
      <c r="U110" s="6">
        <v>0.35016335040000002</v>
      </c>
      <c r="V110" s="6">
        <v>0.13928096995</v>
      </c>
      <c r="W110" s="6">
        <v>1.0446043133</v>
      </c>
      <c r="X110" s="6">
        <v>0.51390005130000005</v>
      </c>
      <c r="Y110" s="6">
        <v>8.4551021039999993E-2</v>
      </c>
      <c r="Z110" s="6">
        <v>5.7582374065999996E-3</v>
      </c>
      <c r="AB110" s="7">
        <v>0.25326160151999999</v>
      </c>
      <c r="AC110" s="7">
        <v>2.6056442922E-2</v>
      </c>
      <c r="AD110" s="8">
        <v>1.3879408655000001</v>
      </c>
      <c r="AE110" s="7">
        <v>0.18885765398000001</v>
      </c>
      <c r="AF110" s="7">
        <v>-9.6127913696000003E-2</v>
      </c>
      <c r="AG110" s="4">
        <v>6</v>
      </c>
      <c r="AH110" s="9">
        <v>2.4464831804000001E-2</v>
      </c>
      <c r="AI110" s="10">
        <v>1.76</v>
      </c>
    </row>
    <row r="111" spans="2:35" x14ac:dyDescent="0.2">
      <c r="B111" s="3" t="s">
        <v>71</v>
      </c>
      <c r="C111" s="3" t="s">
        <v>2591</v>
      </c>
      <c r="D111" s="3" t="s">
        <v>426</v>
      </c>
      <c r="E111" s="4" t="s">
        <v>1762</v>
      </c>
      <c r="F111" s="3" t="s">
        <v>1971</v>
      </c>
      <c r="G111" s="19">
        <v>45119</v>
      </c>
      <c r="H111" s="19">
        <v>42654</v>
      </c>
      <c r="I111" s="45">
        <v>1.69</v>
      </c>
      <c r="J111" s="45">
        <v>12.5</v>
      </c>
      <c r="K111" s="37"/>
      <c r="L111" s="19">
        <v>44785</v>
      </c>
      <c r="M111" s="43">
        <v>337.60115999999999</v>
      </c>
      <c r="N111" s="43">
        <v>481.97332757999999</v>
      </c>
      <c r="O111" s="37"/>
      <c r="Q111" s="6">
        <v>-2.8735632183000001E-2</v>
      </c>
      <c r="R111" s="6">
        <v>-3.6146777285000001E-2</v>
      </c>
      <c r="S111" s="6">
        <v>-0.19138755981</v>
      </c>
      <c r="T111" s="6">
        <v>-0.22209328680000001</v>
      </c>
      <c r="U111" s="6">
        <v>-0.85136323659000002</v>
      </c>
      <c r="V111" s="6">
        <v>-1.0224536314999999</v>
      </c>
      <c r="W111" s="6">
        <v>-0.89910387525000002</v>
      </c>
      <c r="X111" s="6">
        <v>-1.3032181092999999</v>
      </c>
      <c r="Y111" s="6">
        <v>-0.60788863109000002</v>
      </c>
      <c r="Z111" s="6">
        <v>-0.77266529472000001</v>
      </c>
      <c r="AB111" s="7">
        <v>1.1478589402999999</v>
      </c>
      <c r="AC111" s="7">
        <v>0.11129728727</v>
      </c>
      <c r="AD111" s="8"/>
      <c r="AE111" s="7">
        <v>0.54317548747</v>
      </c>
      <c r="AF111" s="7">
        <v>-0.70669934640999998</v>
      </c>
      <c r="AG111" s="4">
        <v>2</v>
      </c>
      <c r="AH111" s="9">
        <v>0</v>
      </c>
      <c r="AI111" s="10">
        <v>0</v>
      </c>
    </row>
    <row r="112" spans="2:35" x14ac:dyDescent="0.2">
      <c r="B112" s="3" t="s">
        <v>1016</v>
      </c>
      <c r="C112" s="3" t="s">
        <v>1515</v>
      </c>
      <c r="D112" s="3" t="s">
        <v>1334</v>
      </c>
      <c r="E112" s="4" t="s">
        <v>1751</v>
      </c>
      <c r="F112" s="3" t="s">
        <v>1975</v>
      </c>
      <c r="G112" s="19">
        <v>44078</v>
      </c>
      <c r="H112" s="19">
        <v>40546</v>
      </c>
      <c r="I112" s="45">
        <v>2.19</v>
      </c>
      <c r="J112" s="45">
        <v>2.68</v>
      </c>
      <c r="K112" s="37"/>
      <c r="L112" s="19">
        <v>44005</v>
      </c>
      <c r="M112" s="43">
        <v>44.235810000000001</v>
      </c>
      <c r="N112" s="43">
        <v>67.067538274</v>
      </c>
      <c r="O112" s="37"/>
      <c r="Q112" s="6">
        <v>-1.7055655297E-2</v>
      </c>
      <c r="R112" s="6">
        <v>-8.9226561594999993E-3</v>
      </c>
      <c r="S112" s="6">
        <v>4.2807485356999998E-2</v>
      </c>
      <c r="T112" s="6">
        <v>6.3793481368000001E-3</v>
      </c>
      <c r="U112" s="6">
        <v>0.89807592303999995</v>
      </c>
      <c r="V112" s="6">
        <v>0.73156243326000003</v>
      </c>
      <c r="W112" s="6">
        <v>-0.85215888531999995</v>
      </c>
      <c r="X112" s="6">
        <v>-1.2359225889000001</v>
      </c>
      <c r="Y112" s="6">
        <v>0.22346368715000001</v>
      </c>
      <c r="Z112" s="6">
        <v>0.1627415086</v>
      </c>
      <c r="AB112" s="7">
        <v>1.0876609717000001</v>
      </c>
      <c r="AC112" s="7">
        <v>0.11361324648</v>
      </c>
      <c r="AD112" s="8"/>
      <c r="AE112" s="7">
        <v>0.49653979239000001</v>
      </c>
      <c r="AF112" s="7">
        <v>-0.26016260162999999</v>
      </c>
      <c r="AG112" s="4">
        <v>6</v>
      </c>
      <c r="AH112" s="9">
        <v>0</v>
      </c>
      <c r="AI112" s="10">
        <v>0</v>
      </c>
    </row>
    <row r="113" spans="2:35" x14ac:dyDescent="0.2">
      <c r="B113" s="3" t="s">
        <v>72</v>
      </c>
      <c r="C113" s="3" t="s">
        <v>489</v>
      </c>
      <c r="D113" s="3" t="s">
        <v>427</v>
      </c>
      <c r="E113" s="4" t="s">
        <v>1753</v>
      </c>
      <c r="F113" s="3" t="s">
        <v>1983</v>
      </c>
      <c r="G113" s="19">
        <v>45037</v>
      </c>
      <c r="H113" s="19">
        <v>35692</v>
      </c>
      <c r="I113" s="45">
        <v>53</v>
      </c>
      <c r="J113" s="45">
        <v>66.25</v>
      </c>
      <c r="K113" s="37"/>
      <c r="L113" s="19">
        <v>45016</v>
      </c>
      <c r="M113" s="43">
        <v>359.76400000000001</v>
      </c>
      <c r="N113" s="43">
        <v>397.57374692000002</v>
      </c>
      <c r="O113" s="37"/>
      <c r="Q113" s="6">
        <v>-1.8154872175E-2</v>
      </c>
      <c r="R113" s="6">
        <v>-1.9058065801000001E-2</v>
      </c>
      <c r="S113" s="6">
        <v>-0.12512380324</v>
      </c>
      <c r="T113" s="6">
        <v>-0.15776288468999999</v>
      </c>
      <c r="U113" s="6">
        <v>0.19970261587999999</v>
      </c>
      <c r="V113" s="6">
        <v>0.25891065655000001</v>
      </c>
      <c r="W113" s="6">
        <v>0.77660212378000004</v>
      </c>
      <c r="X113" s="6">
        <v>0.26612181273000002</v>
      </c>
      <c r="Y113" s="6">
        <v>3.9419494017999997E-2</v>
      </c>
      <c r="Z113" s="6">
        <v>-3.7158185369000001E-2</v>
      </c>
      <c r="AB113" s="7">
        <v>0.27624970915000002</v>
      </c>
      <c r="AC113" s="7">
        <v>2.9021732644000001E-2</v>
      </c>
      <c r="AD113" s="8"/>
      <c r="AE113" s="7">
        <v>0.24296435272</v>
      </c>
      <c r="AF113" s="7">
        <v>-0.2</v>
      </c>
      <c r="AG113" s="4">
        <v>7</v>
      </c>
      <c r="AH113" s="9">
        <v>2.1537414195E-2</v>
      </c>
      <c r="AI113" s="10">
        <v>8.10704166E-2</v>
      </c>
    </row>
    <row r="114" spans="2:35" x14ac:dyDescent="0.2">
      <c r="B114" s="3" t="s">
        <v>1017</v>
      </c>
      <c r="C114" s="3" t="s">
        <v>1516</v>
      </c>
      <c r="D114" s="3" t="s">
        <v>1335</v>
      </c>
      <c r="E114" s="4" t="s">
        <v>1741</v>
      </c>
      <c r="F114" s="3" t="s">
        <v>1956</v>
      </c>
      <c r="G114" s="19">
        <v>45875</v>
      </c>
      <c r="H114" s="19">
        <v>40546</v>
      </c>
      <c r="I114" s="45">
        <v>86.81</v>
      </c>
      <c r="J114" s="45">
        <v>115.13</v>
      </c>
      <c r="K114" s="37"/>
      <c r="L114" s="19">
        <v>45567</v>
      </c>
      <c r="M114" s="43">
        <v>252626.99634000001</v>
      </c>
      <c r="N114" s="43">
        <v>303170.90317000001</v>
      </c>
      <c r="O114" s="37"/>
      <c r="Q114" s="6">
        <v>1.1064523643E-2</v>
      </c>
      <c r="R114" s="6">
        <v>3.7826350199E-3</v>
      </c>
      <c r="S114" s="6">
        <v>5.3271569213000003E-3</v>
      </c>
      <c r="T114" s="6">
        <v>-5.1373019795999996E-3</v>
      </c>
      <c r="U114" s="6">
        <v>4.5777617154999999E-2</v>
      </c>
      <c r="V114" s="6">
        <v>-0.16510476329000001</v>
      </c>
      <c r="W114" s="6">
        <v>-0.37012044696000002</v>
      </c>
      <c r="X114" s="6">
        <v>-0.90082470901</v>
      </c>
      <c r="Y114" s="6">
        <v>2.9652473017000001E-2</v>
      </c>
      <c r="Z114" s="6">
        <v>-4.9140310616999999E-2</v>
      </c>
      <c r="AB114" s="7">
        <v>0.43969050213999999</v>
      </c>
      <c r="AC114" s="7">
        <v>4.5496043882999999E-2</v>
      </c>
      <c r="AD114" s="8">
        <v>0.38079414850999999</v>
      </c>
      <c r="AE114" s="7">
        <v>0.24426849445000001</v>
      </c>
      <c r="AF114" s="7">
        <v>-0.13353594832999999</v>
      </c>
      <c r="AG114" s="4">
        <v>5</v>
      </c>
      <c r="AH114" s="9">
        <v>0</v>
      </c>
      <c r="AI114" s="10">
        <v>0</v>
      </c>
    </row>
    <row r="115" spans="2:35" x14ac:dyDescent="0.2">
      <c r="B115" s="3" t="s">
        <v>1018</v>
      </c>
      <c r="C115" s="3" t="s">
        <v>1517</v>
      </c>
      <c r="D115" s="3" t="s">
        <v>1336</v>
      </c>
      <c r="E115" s="4" t="s">
        <v>1743</v>
      </c>
      <c r="F115" s="3" t="s">
        <v>1959</v>
      </c>
      <c r="G115" s="19">
        <v>45875</v>
      </c>
      <c r="H115" s="19">
        <v>40546</v>
      </c>
      <c r="I115" s="45">
        <v>1.83</v>
      </c>
      <c r="J115" s="45">
        <v>2.13</v>
      </c>
      <c r="K115" s="37"/>
      <c r="L115" s="19">
        <v>45863</v>
      </c>
      <c r="M115" s="43">
        <v>3521.8496399999999</v>
      </c>
      <c r="N115" s="43">
        <v>13804.139561</v>
      </c>
      <c r="O115" s="37"/>
      <c r="Q115" s="6">
        <v>-1.6129032259E-2</v>
      </c>
      <c r="R115" s="6">
        <v>-2.3410920881999999E-2</v>
      </c>
      <c r="S115" s="6">
        <v>3.3898305083999998E-2</v>
      </c>
      <c r="T115" s="6">
        <v>2.3433846182999998E-2</v>
      </c>
      <c r="U115" s="6">
        <v>-5.1813471503000003E-2</v>
      </c>
      <c r="V115" s="6">
        <v>-0.26269585195</v>
      </c>
      <c r="W115" s="6">
        <v>-0.79133409349999995</v>
      </c>
      <c r="X115" s="6">
        <v>-1.3220383555999999</v>
      </c>
      <c r="Y115" s="6">
        <v>0.10240963855</v>
      </c>
      <c r="Z115" s="6">
        <v>2.3616854919999999E-2</v>
      </c>
      <c r="AB115" s="7">
        <v>0.70019798881999995</v>
      </c>
      <c r="AC115" s="7">
        <v>7.2226062618000006E-2</v>
      </c>
      <c r="AD115" s="8">
        <v>0.26439767830999999</v>
      </c>
      <c r="AE115" s="7">
        <v>0.23255813953000001</v>
      </c>
      <c r="AF115" s="7">
        <v>-0.18072289156999999</v>
      </c>
      <c r="AG115" s="4">
        <v>4</v>
      </c>
      <c r="AH115" s="9">
        <v>0</v>
      </c>
      <c r="AI115" s="10">
        <v>0</v>
      </c>
    </row>
    <row r="116" spans="2:35" x14ac:dyDescent="0.2">
      <c r="B116" s="3" t="s">
        <v>73</v>
      </c>
      <c r="C116" s="3" t="s">
        <v>490</v>
      </c>
      <c r="D116" s="3" t="s">
        <v>428</v>
      </c>
      <c r="E116" s="4" t="s">
        <v>1763</v>
      </c>
      <c r="F116" s="3" t="s">
        <v>1984</v>
      </c>
      <c r="G116" s="19">
        <v>45875</v>
      </c>
      <c r="H116" s="19">
        <v>40546</v>
      </c>
      <c r="I116" s="45">
        <v>17.739999999999998</v>
      </c>
      <c r="J116" s="45">
        <v>17.739999999999998</v>
      </c>
      <c r="K116" s="37"/>
      <c r="L116" s="19">
        <v>45875</v>
      </c>
      <c r="M116" s="43">
        <v>30942.799859999999</v>
      </c>
      <c r="N116" s="43">
        <v>33114.903526000002</v>
      </c>
      <c r="O116" s="37"/>
      <c r="Q116" s="6">
        <v>2.662037037E-2</v>
      </c>
      <c r="R116" s="6">
        <v>1.9338481747000001E-2</v>
      </c>
      <c r="S116" s="6">
        <v>0.13499680102</v>
      </c>
      <c r="T116" s="6">
        <v>0.12453234212</v>
      </c>
      <c r="U116" s="6">
        <v>0.98466347197000004</v>
      </c>
      <c r="V116" s="6">
        <v>0.77378109151999996</v>
      </c>
      <c r="W116" s="6">
        <v>3.6032724962999998</v>
      </c>
      <c r="X116" s="6">
        <v>3.0725682342999998</v>
      </c>
      <c r="Y116" s="6">
        <v>0.89582297208999995</v>
      </c>
      <c r="Z116" s="6">
        <v>0.81703018845999997</v>
      </c>
      <c r="AB116" s="7">
        <v>0.33218452624</v>
      </c>
      <c r="AC116" s="7">
        <v>3.4282555202999998E-2</v>
      </c>
      <c r="AD116" s="8">
        <v>3.1071875246</v>
      </c>
      <c r="AE116" s="7">
        <v>0.16666666666999999</v>
      </c>
      <c r="AF116" s="7">
        <v>-5.4833532137999998E-2</v>
      </c>
      <c r="AG116" s="4">
        <v>8</v>
      </c>
      <c r="AH116" s="9">
        <v>8.0195407097999993E-2</v>
      </c>
      <c r="AI116" s="10">
        <v>0.76827199999999995</v>
      </c>
    </row>
    <row r="117" spans="2:35" x14ac:dyDescent="0.2">
      <c r="B117" s="3" t="s">
        <v>74</v>
      </c>
      <c r="C117" s="3" t="s">
        <v>491</v>
      </c>
      <c r="D117" s="3" t="s">
        <v>429</v>
      </c>
      <c r="E117" s="4" t="s">
        <v>1764</v>
      </c>
      <c r="F117" s="3" t="s">
        <v>1984</v>
      </c>
      <c r="G117" s="19">
        <v>45875</v>
      </c>
      <c r="H117" s="19">
        <v>37264</v>
      </c>
      <c r="I117" s="45">
        <v>27.74</v>
      </c>
      <c r="J117" s="45">
        <v>31.69</v>
      </c>
      <c r="K117" s="37"/>
      <c r="L117" s="19">
        <v>45791</v>
      </c>
      <c r="M117" s="43">
        <v>8192.0658399999993</v>
      </c>
      <c r="N117" s="43">
        <v>8838.8066545999991</v>
      </c>
      <c r="O117" s="37"/>
      <c r="Q117" s="6">
        <v>-1.2108262107999999E-2</v>
      </c>
      <c r="R117" s="6">
        <v>-1.9390150732000001E-2</v>
      </c>
      <c r="S117" s="6">
        <v>-8.0848243870999995E-2</v>
      </c>
      <c r="T117" s="6">
        <v>-9.1312702772000001E-2</v>
      </c>
      <c r="U117" s="6">
        <v>0.29450345428000002</v>
      </c>
      <c r="V117" s="6">
        <v>8.3621073840000004E-2</v>
      </c>
      <c r="W117" s="6">
        <v>0.96576878524999998</v>
      </c>
      <c r="X117" s="6">
        <v>0.4350645232</v>
      </c>
      <c r="Y117" s="6">
        <v>0.32304189023000002</v>
      </c>
      <c r="Z117" s="6">
        <v>0.24424910658999999</v>
      </c>
      <c r="AB117" s="7">
        <v>0.22002100895999999</v>
      </c>
      <c r="AC117" s="7">
        <v>2.2758164059999999E-2</v>
      </c>
      <c r="AD117" s="8">
        <v>1.2609667138</v>
      </c>
      <c r="AE117" s="7">
        <v>0.11438278595</v>
      </c>
      <c r="AF117" s="7">
        <v>-0.10190664035999999</v>
      </c>
      <c r="AG117" s="4">
        <v>6</v>
      </c>
      <c r="AH117" s="9">
        <v>9.0754486625999997E-2</v>
      </c>
      <c r="AI117" s="10">
        <v>1.0518445E-2</v>
      </c>
    </row>
    <row r="118" spans="2:35" x14ac:dyDescent="0.2">
      <c r="B118" s="3" t="s">
        <v>75</v>
      </c>
      <c r="C118" s="3" t="s">
        <v>2499</v>
      </c>
      <c r="D118" s="3" t="s">
        <v>430</v>
      </c>
      <c r="E118" s="4" t="s">
        <v>1764</v>
      </c>
      <c r="F118" s="3" t="s">
        <v>1984</v>
      </c>
      <c r="G118" s="19">
        <v>45044</v>
      </c>
      <c r="H118" s="19">
        <v>38294</v>
      </c>
      <c r="I118" s="45">
        <v>3.42</v>
      </c>
      <c r="J118" s="45">
        <v>3.64</v>
      </c>
      <c r="K118" s="37"/>
      <c r="L118" s="19">
        <v>45035</v>
      </c>
      <c r="M118" s="43">
        <v>28.3689</v>
      </c>
      <c r="N118" s="43">
        <v>72.747611474999999</v>
      </c>
      <c r="O118" s="37"/>
      <c r="Q118" s="6">
        <v>1.1834319526E-2</v>
      </c>
      <c r="R118" s="6">
        <v>3.5810882417999998E-3</v>
      </c>
      <c r="S118" s="6">
        <v>2.7343257236E-2</v>
      </c>
      <c r="T118" s="6">
        <v>-2.2567728418000001E-2</v>
      </c>
      <c r="U118" s="6">
        <v>0.22253847610999999</v>
      </c>
      <c r="V118" s="6">
        <v>0.25006500671999998</v>
      </c>
      <c r="W118" s="6">
        <v>-7.7126167093999998E-2</v>
      </c>
      <c r="X118" s="6">
        <v>-0.53326032975000004</v>
      </c>
      <c r="Y118" s="6">
        <v>0.13548465272999999</v>
      </c>
      <c r="Z118" s="6">
        <v>4.9541170511000002E-2</v>
      </c>
      <c r="AB118" s="7">
        <v>0.47918176420000003</v>
      </c>
      <c r="AC118" s="7">
        <v>4.9642983935000003E-2</v>
      </c>
      <c r="AD118" s="8"/>
      <c r="AE118" s="7">
        <v>0.27920529800999999</v>
      </c>
      <c r="AF118" s="7">
        <v>-0.26744667633000002</v>
      </c>
      <c r="AG118" s="4">
        <v>7</v>
      </c>
      <c r="AH118" s="9">
        <v>8.1917000000000004E-2</v>
      </c>
      <c r="AI118" s="10">
        <v>1.6383399999999999E-4</v>
      </c>
    </row>
    <row r="119" spans="2:35" x14ac:dyDescent="0.2">
      <c r="B119" s="3" t="s">
        <v>76</v>
      </c>
      <c r="C119" s="3" t="s">
        <v>492</v>
      </c>
      <c r="D119" s="3" t="s">
        <v>431</v>
      </c>
      <c r="E119" s="4" t="s">
        <v>1746</v>
      </c>
      <c r="F119" s="3" t="s">
        <v>1984</v>
      </c>
      <c r="G119" s="19">
        <v>45875</v>
      </c>
      <c r="H119" s="19">
        <v>38800</v>
      </c>
      <c r="I119" s="45">
        <v>75.709999999999994</v>
      </c>
      <c r="J119" s="45">
        <v>115.14514206</v>
      </c>
      <c r="K119" s="37"/>
      <c r="L119" s="19">
        <v>45664</v>
      </c>
      <c r="M119" s="43">
        <v>32423.41318</v>
      </c>
      <c r="N119" s="43">
        <v>25241.271402999999</v>
      </c>
      <c r="O119" s="37"/>
      <c r="Q119" s="6">
        <v>3.9401427785999997E-2</v>
      </c>
      <c r="R119" s="6">
        <v>3.2119539162999998E-2</v>
      </c>
      <c r="S119" s="6">
        <v>8.8192239357999996E-2</v>
      </c>
      <c r="T119" s="6">
        <v>7.7727780457000004E-2</v>
      </c>
      <c r="U119" s="6">
        <v>0.63657334157000001</v>
      </c>
      <c r="V119" s="6">
        <v>0.42569096111999999</v>
      </c>
      <c r="W119" s="6">
        <v>6.2549005628999996</v>
      </c>
      <c r="X119" s="6">
        <v>5.7241963008000001</v>
      </c>
      <c r="Y119" s="6">
        <v>-0.21275881816</v>
      </c>
      <c r="Z119" s="6">
        <v>-0.29155160179</v>
      </c>
      <c r="AB119" s="7">
        <v>0.59269948302999997</v>
      </c>
      <c r="AC119" s="7">
        <v>6.2125529503000002E-2</v>
      </c>
      <c r="AD119" s="8">
        <v>1.5084454120999999</v>
      </c>
      <c r="AE119" s="7">
        <v>0.23196850393999999</v>
      </c>
      <c r="AF119" s="7">
        <v>-0.16921074428999999</v>
      </c>
      <c r="AG119" s="4">
        <v>7</v>
      </c>
      <c r="AH119" s="9">
        <v>4.5751729167000002E-2</v>
      </c>
      <c r="AI119" s="10">
        <v>0.21960830000000001</v>
      </c>
    </row>
    <row r="120" spans="2:35" x14ac:dyDescent="0.2">
      <c r="B120" s="3" t="s">
        <v>77</v>
      </c>
      <c r="C120" s="3" t="s">
        <v>2410</v>
      </c>
      <c r="D120" s="3" t="s">
        <v>432</v>
      </c>
      <c r="E120" s="4" t="s">
        <v>1753</v>
      </c>
      <c r="F120" s="3" t="s">
        <v>1984</v>
      </c>
      <c r="G120" s="19">
        <v>45050</v>
      </c>
      <c r="H120" s="19">
        <v>41178</v>
      </c>
      <c r="I120" s="45">
        <v>5.46</v>
      </c>
      <c r="J120" s="45">
        <v>6.79</v>
      </c>
      <c r="K120" s="37"/>
      <c r="L120" s="19">
        <v>44993</v>
      </c>
      <c r="M120" s="43">
        <v>563.96339999999998</v>
      </c>
      <c r="N120" s="43">
        <v>1227.8448490999999</v>
      </c>
      <c r="O120" s="37"/>
      <c r="Q120" s="6">
        <v>2.4390243902000001E-2</v>
      </c>
      <c r="R120" s="6">
        <v>3.1608969074000001E-2</v>
      </c>
      <c r="S120" s="6">
        <v>-0.19230769231</v>
      </c>
      <c r="T120" s="6">
        <v>-0.18270421964</v>
      </c>
      <c r="U120" s="6">
        <v>0.15308162701</v>
      </c>
      <c r="V120" s="6">
        <v>0.2086491976</v>
      </c>
      <c r="W120" s="6">
        <v>1.3353221002</v>
      </c>
      <c r="X120" s="6">
        <v>0.90669338284000001</v>
      </c>
      <c r="Y120" s="6">
        <v>-9.4527363183999999E-2</v>
      </c>
      <c r="Z120" s="6">
        <v>-0.15227446567</v>
      </c>
      <c r="AB120" s="7">
        <v>0.29123226176</v>
      </c>
      <c r="AC120" s="7">
        <v>3.0348676110999999E-2</v>
      </c>
      <c r="AD120" s="8"/>
      <c r="AE120" s="7">
        <v>0.14313725490000001</v>
      </c>
      <c r="AF120" s="7">
        <v>-0.12703101920000001</v>
      </c>
      <c r="AG120" s="4">
        <v>7</v>
      </c>
      <c r="AH120" s="9">
        <v>0.12039559038</v>
      </c>
      <c r="AI120" s="10">
        <v>0.1284332</v>
      </c>
    </row>
    <row r="121" spans="2:35" x14ac:dyDescent="0.2">
      <c r="B121" s="3" t="s">
        <v>78</v>
      </c>
      <c r="C121" s="3" t="s">
        <v>493</v>
      </c>
      <c r="D121" s="3" t="s">
        <v>433</v>
      </c>
      <c r="E121" s="4" t="s">
        <v>1763</v>
      </c>
      <c r="F121" s="3" t="s">
        <v>1984</v>
      </c>
      <c r="G121" s="19">
        <v>45875</v>
      </c>
      <c r="H121" s="19">
        <v>40546</v>
      </c>
      <c r="I121" s="45">
        <v>8.8699999999999992</v>
      </c>
      <c r="J121" s="45">
        <v>8.9700000000000006</v>
      </c>
      <c r="K121" s="37"/>
      <c r="L121" s="19">
        <v>45863</v>
      </c>
      <c r="M121" s="43">
        <v>31663.292219999999</v>
      </c>
      <c r="N121" s="43">
        <v>51812.880288</v>
      </c>
      <c r="O121" s="37"/>
      <c r="Q121" s="6">
        <v>1.9540229885E-2</v>
      </c>
      <c r="R121" s="6">
        <v>1.2258341261E-2</v>
      </c>
      <c r="S121" s="6">
        <v>3.7426900584E-2</v>
      </c>
      <c r="T121" s="6">
        <v>2.6962441683E-2</v>
      </c>
      <c r="U121" s="6">
        <v>1.1030698139999999</v>
      </c>
      <c r="V121" s="6">
        <v>0.89218743353999996</v>
      </c>
      <c r="W121" s="6">
        <v>2.9779249283999998</v>
      </c>
      <c r="X121" s="6">
        <v>2.4472206663999998</v>
      </c>
      <c r="Y121" s="6">
        <v>0.97834751420999999</v>
      </c>
      <c r="Z121" s="6">
        <v>0.89955473058000002</v>
      </c>
      <c r="AB121" s="7">
        <v>0.33668256269000002</v>
      </c>
      <c r="AC121" s="7">
        <v>3.4774086101000003E-2</v>
      </c>
      <c r="AD121" s="8">
        <v>3.3432993046999999</v>
      </c>
      <c r="AE121" s="7">
        <v>0.25343811394999999</v>
      </c>
      <c r="AF121" s="7">
        <v>-4.9382716048999999E-2</v>
      </c>
      <c r="AG121" s="4">
        <v>9</v>
      </c>
      <c r="AH121" s="9">
        <v>5.369476082E-2</v>
      </c>
      <c r="AI121" s="10">
        <v>0.23572000000000001</v>
      </c>
    </row>
    <row r="122" spans="2:35" x14ac:dyDescent="0.2">
      <c r="B122" s="3" t="s">
        <v>79</v>
      </c>
      <c r="C122" s="3" t="s">
        <v>494</v>
      </c>
      <c r="D122" s="3" t="s">
        <v>434</v>
      </c>
      <c r="E122" s="4" t="s">
        <v>1764</v>
      </c>
      <c r="F122" s="3" t="s">
        <v>1984</v>
      </c>
      <c r="G122" s="19">
        <v>45875</v>
      </c>
      <c r="H122" s="19">
        <v>35443</v>
      </c>
      <c r="I122" s="45">
        <v>23.22</v>
      </c>
      <c r="J122" s="45">
        <v>25.39</v>
      </c>
      <c r="K122" s="37"/>
      <c r="L122" s="19">
        <v>45820</v>
      </c>
      <c r="M122" s="43">
        <v>4566.6309600000004</v>
      </c>
      <c r="N122" s="43">
        <v>8927.9202132999999</v>
      </c>
      <c r="O122" s="37"/>
      <c r="Q122" s="6">
        <v>-4.2881646658999998E-3</v>
      </c>
      <c r="R122" s="6">
        <v>-1.1570053289E-2</v>
      </c>
      <c r="S122" s="6">
        <v>-7.6004775169000005E-2</v>
      </c>
      <c r="T122" s="6">
        <v>-8.6469234069999998E-2</v>
      </c>
      <c r="U122" s="6">
        <v>0.27949088953000001</v>
      </c>
      <c r="V122" s="6">
        <v>6.8608509087000003E-2</v>
      </c>
      <c r="W122" s="6">
        <v>0.74259673390000003</v>
      </c>
      <c r="X122" s="6">
        <v>0.21189247185000001</v>
      </c>
      <c r="Y122" s="6">
        <v>0.30187858802</v>
      </c>
      <c r="Z122" s="6">
        <v>0.22308580439</v>
      </c>
      <c r="AB122" s="7">
        <v>0.23702294072999999</v>
      </c>
      <c r="AC122" s="7">
        <v>2.4495403935999999E-2</v>
      </c>
      <c r="AD122" s="8">
        <v>1.1106395086</v>
      </c>
      <c r="AE122" s="7">
        <v>0.11725397947000001</v>
      </c>
      <c r="AF122" s="7">
        <v>-8.7628865979000006E-2</v>
      </c>
      <c r="AG122" s="4">
        <v>6</v>
      </c>
      <c r="AH122" s="9">
        <v>7.0296664930000002E-2</v>
      </c>
      <c r="AI122" s="10">
        <v>3.3724825000000002E-3</v>
      </c>
    </row>
    <row r="123" spans="2:35" x14ac:dyDescent="0.2">
      <c r="B123" s="3" t="s">
        <v>80</v>
      </c>
      <c r="C123" s="3" t="s">
        <v>495</v>
      </c>
      <c r="D123" s="3" t="s">
        <v>435</v>
      </c>
      <c r="E123" s="4" t="s">
        <v>783</v>
      </c>
      <c r="F123" s="3" t="s">
        <v>1984</v>
      </c>
      <c r="G123" s="19">
        <v>45875</v>
      </c>
      <c r="H123" s="19">
        <v>34907</v>
      </c>
      <c r="I123" s="45">
        <v>45.4</v>
      </c>
      <c r="J123" s="45">
        <v>46.36</v>
      </c>
      <c r="K123" s="37"/>
      <c r="L123" s="19">
        <v>45840</v>
      </c>
      <c r="M123" s="43">
        <v>14063.6942</v>
      </c>
      <c r="N123" s="43">
        <v>13641.54947</v>
      </c>
      <c r="O123" s="37"/>
      <c r="Q123" s="6">
        <v>1.0235870049E-2</v>
      </c>
      <c r="R123" s="6">
        <v>2.9539814258999998E-3</v>
      </c>
      <c r="S123" s="6">
        <v>-1.4970709481000001E-2</v>
      </c>
      <c r="T123" s="6">
        <v>-2.5435168383000001E-2</v>
      </c>
      <c r="U123" s="6">
        <v>0.69615799143000001</v>
      </c>
      <c r="V123" s="6">
        <v>0.48527561097999999</v>
      </c>
      <c r="W123" s="6">
        <v>1.2312091034999999</v>
      </c>
      <c r="X123" s="6">
        <v>0.70050484142000002</v>
      </c>
      <c r="Y123" s="6">
        <v>0.59590462959000001</v>
      </c>
      <c r="Z123" s="6">
        <v>0.51711184595000004</v>
      </c>
      <c r="AB123" s="7">
        <v>0.29773483075000001</v>
      </c>
      <c r="AC123" s="7">
        <v>3.0838770158999999E-2</v>
      </c>
      <c r="AD123" s="8">
        <v>2.3190409865000001</v>
      </c>
      <c r="AE123" s="7">
        <v>0.25515709298</v>
      </c>
      <c r="AF123" s="7">
        <v>-5.9969690409E-2</v>
      </c>
      <c r="AG123" s="4">
        <v>8</v>
      </c>
      <c r="AH123" s="9">
        <v>0.19019714835000001</v>
      </c>
      <c r="AI123" s="10">
        <v>1.4840132500000001</v>
      </c>
    </row>
    <row r="124" spans="2:35" x14ac:dyDescent="0.2">
      <c r="B124" s="3" t="s">
        <v>81</v>
      </c>
      <c r="C124" s="3" t="s">
        <v>496</v>
      </c>
      <c r="D124" s="3" t="s">
        <v>436</v>
      </c>
      <c r="E124" s="4" t="s">
        <v>1743</v>
      </c>
      <c r="F124" s="3" t="s">
        <v>1960</v>
      </c>
      <c r="G124" s="19">
        <v>45875</v>
      </c>
      <c r="H124" s="19">
        <v>40546</v>
      </c>
      <c r="I124" s="45">
        <v>112.55</v>
      </c>
      <c r="J124" s="45">
        <v>114.99</v>
      </c>
      <c r="K124" s="37"/>
      <c r="L124" s="19">
        <v>45859</v>
      </c>
      <c r="M124" s="43">
        <v>36595.069750000002</v>
      </c>
      <c r="N124" s="43">
        <v>63258.764987000002</v>
      </c>
      <c r="O124" s="37"/>
      <c r="Q124" s="6">
        <v>5.0901946779000002E-3</v>
      </c>
      <c r="R124" s="6">
        <v>-2.1916939459E-3</v>
      </c>
      <c r="S124" s="6">
        <v>-5.8298736848999997E-3</v>
      </c>
      <c r="T124" s="6">
        <v>-1.6294332586E-2</v>
      </c>
      <c r="U124" s="6">
        <v>0.39036442247999997</v>
      </c>
      <c r="V124" s="6">
        <v>0.17948204204000001</v>
      </c>
      <c r="W124" s="6">
        <v>0.13721329696000001</v>
      </c>
      <c r="X124" s="6">
        <v>-0.39349096508999998</v>
      </c>
      <c r="Y124" s="6">
        <v>0.15971148892000001</v>
      </c>
      <c r="Z124" s="6">
        <v>8.0918705288999998E-2</v>
      </c>
      <c r="AB124" s="7">
        <v>0.19653033249999999</v>
      </c>
      <c r="AC124" s="7">
        <v>2.0214576791999998E-2</v>
      </c>
      <c r="AD124" s="8">
        <v>1.7379965654</v>
      </c>
      <c r="AE124" s="7">
        <v>0.12431922915</v>
      </c>
      <c r="AF124" s="7">
        <v>-7.1095117681000006E-2</v>
      </c>
      <c r="AG124" s="4">
        <v>7</v>
      </c>
      <c r="AH124" s="9">
        <v>0</v>
      </c>
      <c r="AI124" s="10">
        <v>0</v>
      </c>
    </row>
    <row r="125" spans="2:35" x14ac:dyDescent="0.2">
      <c r="B125" s="3" t="s">
        <v>82</v>
      </c>
      <c r="C125" s="3" t="s">
        <v>497</v>
      </c>
      <c r="D125" s="3" t="s">
        <v>437</v>
      </c>
      <c r="E125" s="4" t="s">
        <v>1743</v>
      </c>
      <c r="F125" s="3" t="s">
        <v>1984</v>
      </c>
      <c r="G125" s="19">
        <v>45875</v>
      </c>
      <c r="H125" s="19">
        <v>40546</v>
      </c>
      <c r="I125" s="45">
        <v>55.58</v>
      </c>
      <c r="J125" s="45">
        <v>57.02</v>
      </c>
      <c r="K125" s="37"/>
      <c r="L125" s="19">
        <v>45625</v>
      </c>
      <c r="M125" s="43">
        <v>76767.985279999994</v>
      </c>
      <c r="N125" s="43">
        <v>102840.936</v>
      </c>
      <c r="O125" s="37"/>
      <c r="Q125" s="6">
        <v>-8.9879561347000004E-4</v>
      </c>
      <c r="R125" s="6">
        <v>-8.1806842371999998E-3</v>
      </c>
      <c r="S125" s="6">
        <v>4.1553748870000002E-3</v>
      </c>
      <c r="T125" s="6">
        <v>-6.3090840140000003E-3</v>
      </c>
      <c r="U125" s="6">
        <v>0.22449878828</v>
      </c>
      <c r="V125" s="6">
        <v>1.3616407834E-2</v>
      </c>
      <c r="W125" s="6">
        <v>-8.3896489204000002E-2</v>
      </c>
      <c r="X125" s="6">
        <v>-0.61460075125000002</v>
      </c>
      <c r="Y125" s="6">
        <v>3.4623976172999997E-2</v>
      </c>
      <c r="Z125" s="6">
        <v>-4.4168807460999999E-2</v>
      </c>
      <c r="AB125" s="7">
        <v>0.16944367778</v>
      </c>
      <c r="AC125" s="7">
        <v>1.7452124602000001E-2</v>
      </c>
      <c r="AD125" s="8">
        <v>1.1425902178</v>
      </c>
      <c r="AE125" s="7">
        <v>0.10739949504</v>
      </c>
      <c r="AF125" s="7">
        <v>-5.7874430025999998E-2</v>
      </c>
      <c r="AG125" s="4">
        <v>5</v>
      </c>
      <c r="AH125" s="9">
        <v>0</v>
      </c>
      <c r="AI125" s="10">
        <v>0</v>
      </c>
    </row>
    <row r="126" spans="2:35" x14ac:dyDescent="0.2">
      <c r="B126" s="3" t="s">
        <v>2065</v>
      </c>
      <c r="C126" s="3" t="s">
        <v>2082</v>
      </c>
      <c r="D126" s="3" t="s">
        <v>2074</v>
      </c>
      <c r="E126" s="4" t="s">
        <v>1741</v>
      </c>
      <c r="F126" s="3" t="s">
        <v>1957</v>
      </c>
      <c r="G126" s="19">
        <v>45875</v>
      </c>
      <c r="H126" s="19">
        <v>44232</v>
      </c>
      <c r="I126" s="45">
        <v>2.65</v>
      </c>
      <c r="J126" s="45">
        <v>7.1</v>
      </c>
      <c r="K126" s="37"/>
      <c r="L126" s="19">
        <v>45650</v>
      </c>
      <c r="M126" s="43">
        <v>120.05029999999999</v>
      </c>
      <c r="N126" s="43">
        <v>3958.6640339</v>
      </c>
      <c r="O126" s="37"/>
      <c r="Q126" s="6">
        <v>-6.5255731922000001E-2</v>
      </c>
      <c r="R126" s="6">
        <v>-7.2537620546000006E-2</v>
      </c>
      <c r="S126" s="6">
        <v>-3.6363636363000003E-2</v>
      </c>
      <c r="T126" s="6">
        <v>-4.6828095264000003E-2</v>
      </c>
      <c r="U126" s="6">
        <v>0.22119815668000001</v>
      </c>
      <c r="V126" s="6">
        <v>1.0315776238E-2</v>
      </c>
      <c r="W126" s="6">
        <v>-0.68452380952000003</v>
      </c>
      <c r="X126" s="6">
        <v>-1.2152280715999999</v>
      </c>
      <c r="Y126" s="6">
        <v>3.515625E-2</v>
      </c>
      <c r="Z126" s="6">
        <v>-4.3636533634000003E-2</v>
      </c>
      <c r="AB126" s="7">
        <v>1.9519356403000001</v>
      </c>
      <c r="AC126" s="7">
        <v>0.35262536646999998</v>
      </c>
      <c r="AD126" s="8">
        <v>4.8033335180999996</v>
      </c>
      <c r="AE126" s="7">
        <v>0.44140625</v>
      </c>
      <c r="AF126" s="7">
        <v>-0.30081300813</v>
      </c>
      <c r="AG126" s="4">
        <v>6</v>
      </c>
      <c r="AH126" s="9">
        <v>0</v>
      </c>
      <c r="AI126" s="10">
        <v>0</v>
      </c>
    </row>
    <row r="127" spans="2:35" x14ac:dyDescent="0.2">
      <c r="B127" s="3" t="s">
        <v>1019</v>
      </c>
      <c r="C127" s="3" t="s">
        <v>1518</v>
      </c>
      <c r="D127" s="3" t="s">
        <v>1337</v>
      </c>
      <c r="E127" s="4" t="s">
        <v>1741</v>
      </c>
      <c r="F127" s="3" t="s">
        <v>1985</v>
      </c>
      <c r="G127" s="19">
        <v>45875</v>
      </c>
      <c r="H127" s="19">
        <v>42145</v>
      </c>
      <c r="I127" s="45">
        <v>2.7</v>
      </c>
      <c r="J127" s="45">
        <v>4.22</v>
      </c>
      <c r="K127" s="37"/>
      <c r="L127" s="19">
        <v>45569</v>
      </c>
      <c r="M127" s="43">
        <v>311.3451</v>
      </c>
      <c r="N127" s="43">
        <v>951.54229729999997</v>
      </c>
      <c r="O127" s="37"/>
      <c r="Q127" s="6">
        <v>-3.6900368995999998E-3</v>
      </c>
      <c r="R127" s="6">
        <v>-1.0971925523E-2</v>
      </c>
      <c r="S127" s="6">
        <v>3.4482758620999997E-2</v>
      </c>
      <c r="T127" s="6">
        <v>2.401829972E-2</v>
      </c>
      <c r="U127" s="6">
        <v>0.21621621622000001</v>
      </c>
      <c r="V127" s="6">
        <v>5.3338357721999996E-3</v>
      </c>
      <c r="W127" s="6">
        <v>-0.70165745855999995</v>
      </c>
      <c r="X127" s="6">
        <v>-1.2323617205999999</v>
      </c>
      <c r="Y127" s="6">
        <v>-7.3529411766000002E-3</v>
      </c>
      <c r="Z127" s="6">
        <v>-8.6145724810000004E-2</v>
      </c>
      <c r="AB127" s="7">
        <v>0.75501186267999998</v>
      </c>
      <c r="AC127" s="7">
        <v>8.0834835171E-2</v>
      </c>
      <c r="AD127" s="8">
        <v>0.92303359298999998</v>
      </c>
      <c r="AE127" s="7">
        <v>0.56331877729000002</v>
      </c>
      <c r="AF127" s="7">
        <v>-0.18530351438000001</v>
      </c>
      <c r="AG127" s="4">
        <v>5</v>
      </c>
      <c r="AH127" s="9">
        <v>0</v>
      </c>
      <c r="AI127" s="10">
        <v>0</v>
      </c>
    </row>
    <row r="128" spans="2:35" x14ac:dyDescent="0.2">
      <c r="B128" s="3" t="s">
        <v>83</v>
      </c>
      <c r="C128" s="3" t="s">
        <v>498</v>
      </c>
      <c r="D128" s="3" t="s">
        <v>438</v>
      </c>
      <c r="E128" s="4" t="s">
        <v>1745</v>
      </c>
      <c r="F128" s="3" t="s">
        <v>1984</v>
      </c>
      <c r="G128" s="19">
        <v>45875</v>
      </c>
      <c r="H128" s="19">
        <v>40546</v>
      </c>
      <c r="I128" s="45">
        <v>19.559999999999999</v>
      </c>
      <c r="J128" s="45">
        <v>20.05</v>
      </c>
      <c r="K128" s="37"/>
      <c r="L128" s="19">
        <v>45867</v>
      </c>
      <c r="M128" s="43">
        <v>263559.55739999999</v>
      </c>
      <c r="N128" s="43">
        <v>290198.39406000002</v>
      </c>
      <c r="O128" s="37"/>
      <c r="Q128" s="6">
        <v>8.7674058777000002E-3</v>
      </c>
      <c r="R128" s="6">
        <v>1.4855172539E-3</v>
      </c>
      <c r="S128" s="6">
        <v>7.1193866374000006E-2</v>
      </c>
      <c r="T128" s="6">
        <v>6.0729407472999999E-2</v>
      </c>
      <c r="U128" s="6">
        <v>0.88066821896000003</v>
      </c>
      <c r="V128" s="6">
        <v>0.66978583850999995</v>
      </c>
      <c r="W128" s="6">
        <v>1.7335258454</v>
      </c>
      <c r="X128" s="6">
        <v>1.2028215834</v>
      </c>
      <c r="Y128" s="6">
        <v>0.49791557375000001</v>
      </c>
      <c r="Z128" s="6">
        <v>0.41912279011999998</v>
      </c>
      <c r="AB128" s="7">
        <v>0.35200012146999998</v>
      </c>
      <c r="AC128" s="7">
        <v>3.6339367462999997E-2</v>
      </c>
      <c r="AD128" s="8">
        <v>2.5489596107999999</v>
      </c>
      <c r="AE128" s="7">
        <v>0.1102117061</v>
      </c>
      <c r="AF128" s="7">
        <v>-3.0303030303000002E-2</v>
      </c>
      <c r="AG128" s="4">
        <v>9</v>
      </c>
      <c r="AH128" s="9">
        <v>3.9443134328E-2</v>
      </c>
      <c r="AI128" s="10">
        <v>0.1057076</v>
      </c>
    </row>
    <row r="129" spans="2:35" x14ac:dyDescent="0.2">
      <c r="B129" s="3" t="s">
        <v>2165</v>
      </c>
      <c r="C129" s="3" t="s">
        <v>2596</v>
      </c>
      <c r="D129" s="3" t="s">
        <v>2173</v>
      </c>
      <c r="E129" s="4" t="s">
        <v>1745</v>
      </c>
      <c r="F129" s="3" t="s">
        <v>1961</v>
      </c>
      <c r="G129" s="19">
        <v>45236</v>
      </c>
      <c r="H129" s="19">
        <v>44315</v>
      </c>
      <c r="I129" s="45">
        <v>5</v>
      </c>
      <c r="J129" s="45">
        <v>5</v>
      </c>
      <c r="K129" s="37"/>
      <c r="L129" s="19">
        <v>45236</v>
      </c>
      <c r="M129" s="43">
        <v>821.13499999999999</v>
      </c>
      <c r="N129" s="43">
        <v>2224.9250298000002</v>
      </c>
      <c r="O129" s="37"/>
      <c r="Q129" s="6">
        <v>0.1135857461</v>
      </c>
      <c r="R129" s="6">
        <v>0.11183278511</v>
      </c>
      <c r="S129" s="6">
        <v>0.47492625369000002</v>
      </c>
      <c r="T129" s="6">
        <v>0.46158518371000001</v>
      </c>
      <c r="U129" s="6">
        <v>0.88679245282999997</v>
      </c>
      <c r="V129" s="6">
        <v>0.72887649891999995</v>
      </c>
      <c r="W129" s="6"/>
      <c r="X129" s="6"/>
      <c r="Y129" s="6">
        <v>1.1276595745</v>
      </c>
      <c r="Z129" s="6">
        <v>0.99053755338000005</v>
      </c>
      <c r="AB129" s="7">
        <v>1.0058799597000001</v>
      </c>
      <c r="AC129" s="7">
        <v>0.12173038652</v>
      </c>
      <c r="AD129" s="8"/>
      <c r="AE129" s="7">
        <v>0.58461538460999996</v>
      </c>
      <c r="AF129" s="7">
        <v>-0.19713261649</v>
      </c>
      <c r="AG129" s="4">
        <v>9</v>
      </c>
      <c r="AH129" s="9">
        <v>0</v>
      </c>
      <c r="AI129" s="10">
        <v>0</v>
      </c>
    </row>
    <row r="130" spans="2:35" x14ac:dyDescent="0.2">
      <c r="B130" s="3" t="s">
        <v>2970</v>
      </c>
      <c r="C130" s="3" t="s">
        <v>3032</v>
      </c>
      <c r="D130" s="3" t="s">
        <v>3141</v>
      </c>
      <c r="E130" s="4" t="s">
        <v>1743</v>
      </c>
      <c r="F130" s="3" t="s">
        <v>1970</v>
      </c>
      <c r="G130" s="19">
        <v>45875</v>
      </c>
      <c r="H130" s="19">
        <v>40546</v>
      </c>
      <c r="I130" s="45">
        <v>22.73</v>
      </c>
      <c r="J130" s="45">
        <v>22.73</v>
      </c>
      <c r="K130" s="37"/>
      <c r="L130" s="19">
        <v>45875</v>
      </c>
      <c r="M130" s="43">
        <v>295140.86719999998</v>
      </c>
      <c r="N130" s="43">
        <v>277066.61319</v>
      </c>
      <c r="O130" s="37"/>
      <c r="Q130" s="6">
        <v>8.4294587396000001E-3</v>
      </c>
      <c r="R130" s="6">
        <v>1.1475701157E-3</v>
      </c>
      <c r="S130" s="6">
        <v>5.9179869525999997E-2</v>
      </c>
      <c r="T130" s="6">
        <v>4.8715410624999997E-2</v>
      </c>
      <c r="U130" s="6">
        <v>0.33555314554999999</v>
      </c>
      <c r="V130" s="6">
        <v>0.12467076511</v>
      </c>
      <c r="W130" s="6">
        <v>0.56999092696999998</v>
      </c>
      <c r="X130" s="6">
        <v>3.9286664923000002E-2</v>
      </c>
      <c r="Y130" s="6">
        <v>0.48254419791999997</v>
      </c>
      <c r="Z130" s="6">
        <v>0.40375141429</v>
      </c>
      <c r="AB130" s="7">
        <v>0.34259411415000002</v>
      </c>
      <c r="AC130" s="7">
        <v>3.5457083799999997E-2</v>
      </c>
      <c r="AD130" s="8">
        <v>1.3044663991000001</v>
      </c>
      <c r="AE130" s="7">
        <v>9.5211267606000002E-2</v>
      </c>
      <c r="AF130" s="7">
        <v>-0.11377930244999999</v>
      </c>
      <c r="AG130" s="4">
        <v>5</v>
      </c>
      <c r="AH130" s="9">
        <v>2.3001725128999999E-2</v>
      </c>
      <c r="AI130" s="10">
        <v>0.4</v>
      </c>
    </row>
    <row r="131" spans="2:35" x14ac:dyDescent="0.2">
      <c r="B131" s="3" t="s">
        <v>2396</v>
      </c>
      <c r="C131" s="3" t="s">
        <v>2411</v>
      </c>
      <c r="D131" s="3" t="s">
        <v>2422</v>
      </c>
      <c r="E131" s="4" t="s">
        <v>1743</v>
      </c>
      <c r="F131" s="3" t="s">
        <v>1960</v>
      </c>
      <c r="G131" s="19">
        <v>45875</v>
      </c>
      <c r="H131" s="19">
        <v>44686</v>
      </c>
      <c r="I131" s="45">
        <v>14.11</v>
      </c>
      <c r="J131" s="45">
        <v>20.93</v>
      </c>
      <c r="K131" s="37"/>
      <c r="L131" s="19">
        <v>45582</v>
      </c>
      <c r="M131" s="43">
        <v>7964.6293699999997</v>
      </c>
      <c r="N131" s="43">
        <v>10700.819826999999</v>
      </c>
      <c r="O131" s="37"/>
      <c r="Q131" s="6">
        <v>-2.2853185596000001E-2</v>
      </c>
      <c r="R131" s="6">
        <v>-3.0135074219E-2</v>
      </c>
      <c r="S131" s="6">
        <v>1.6570605187000001E-2</v>
      </c>
      <c r="T131" s="6">
        <v>6.1061462856999999E-3</v>
      </c>
      <c r="U131" s="6">
        <v>-0.1148055207</v>
      </c>
      <c r="V131" s="6">
        <v>-0.32568790115000001</v>
      </c>
      <c r="W131" s="6">
        <v>-9.0264345583000005E-2</v>
      </c>
      <c r="X131" s="6">
        <v>-0.62096860762999995</v>
      </c>
      <c r="Y131" s="6">
        <v>-0.21871539312999999</v>
      </c>
      <c r="Z131" s="6">
        <v>-0.29750817677000002</v>
      </c>
      <c r="AB131" s="7">
        <v>0.47848635023000002</v>
      </c>
      <c r="AC131" s="7">
        <v>4.9083293367999999E-2</v>
      </c>
      <c r="AD131" s="8">
        <v>-0.29028670915999999</v>
      </c>
      <c r="AE131" s="7">
        <v>0.17407181984</v>
      </c>
      <c r="AF131" s="7">
        <v>-0.20275862069</v>
      </c>
      <c r="AG131" s="4">
        <v>5</v>
      </c>
      <c r="AH131" s="9">
        <v>0</v>
      </c>
      <c r="AI131" s="10">
        <v>0</v>
      </c>
    </row>
    <row r="132" spans="2:35" x14ac:dyDescent="0.2">
      <c r="B132" s="3" t="s">
        <v>84</v>
      </c>
      <c r="C132" s="3" t="s">
        <v>499</v>
      </c>
      <c r="D132" s="3" t="s">
        <v>439</v>
      </c>
      <c r="E132" s="4" t="s">
        <v>1743</v>
      </c>
      <c r="F132" s="3" t="s">
        <v>1961</v>
      </c>
      <c r="G132" s="19">
        <v>45875</v>
      </c>
      <c r="H132" s="19">
        <v>40546</v>
      </c>
      <c r="I132" s="45">
        <v>5.76</v>
      </c>
      <c r="J132" s="45">
        <v>9.7799999999999994</v>
      </c>
      <c r="K132" s="37"/>
      <c r="L132" s="19">
        <v>45597</v>
      </c>
      <c r="M132" s="43">
        <v>8780.9587200000005</v>
      </c>
      <c r="N132" s="43">
        <v>10691.64495</v>
      </c>
      <c r="O132" s="37"/>
      <c r="Q132" s="6">
        <v>-3.0303030303000002E-2</v>
      </c>
      <c r="R132" s="6">
        <v>-3.7584918926999999E-2</v>
      </c>
      <c r="S132" s="6">
        <v>-0.18413597734000001</v>
      </c>
      <c r="T132" s="6">
        <v>-0.19460043624000001</v>
      </c>
      <c r="U132" s="6">
        <v>6.8645640073999994E-2</v>
      </c>
      <c r="V132" s="6">
        <v>-0.14223674037</v>
      </c>
      <c r="W132" s="6">
        <v>3.0411449016999999E-2</v>
      </c>
      <c r="X132" s="6">
        <v>-0.50029281302999995</v>
      </c>
      <c r="Y132" s="6">
        <v>-0.28535980149000001</v>
      </c>
      <c r="Z132" s="6">
        <v>-0.36415258511999998</v>
      </c>
      <c r="AB132" s="7">
        <v>0.53187801647999999</v>
      </c>
      <c r="AC132" s="7">
        <v>5.5103026017999997E-2</v>
      </c>
      <c r="AD132" s="8">
        <v>0.26025468791</v>
      </c>
      <c r="AE132" s="7">
        <v>0.4701986755</v>
      </c>
      <c r="AF132" s="7">
        <v>-0.18083462133</v>
      </c>
      <c r="AG132" s="4">
        <v>4</v>
      </c>
      <c r="AH132" s="9">
        <v>0</v>
      </c>
      <c r="AI132" s="10">
        <v>0</v>
      </c>
    </row>
    <row r="133" spans="2:35" x14ac:dyDescent="0.2">
      <c r="B133" s="3" t="s">
        <v>2700</v>
      </c>
      <c r="C133" s="3" t="s">
        <v>2704</v>
      </c>
      <c r="D133" s="3" t="s">
        <v>2701</v>
      </c>
      <c r="E133" s="4" t="s">
        <v>1757</v>
      </c>
      <c r="F133" s="3" t="s">
        <v>2001</v>
      </c>
      <c r="G133" s="19">
        <v>45875</v>
      </c>
      <c r="H133" s="19">
        <v>45331</v>
      </c>
      <c r="I133" s="45">
        <v>24.34</v>
      </c>
      <c r="J133" s="45">
        <v>34.25</v>
      </c>
      <c r="K133" s="37"/>
      <c r="L133" s="19">
        <v>45590</v>
      </c>
      <c r="M133" s="43">
        <v>17367.855680000001</v>
      </c>
      <c r="N133" s="43">
        <v>15846.3292</v>
      </c>
      <c r="O133" s="37"/>
      <c r="Q133" s="6">
        <v>-1.4973694859999999E-2</v>
      </c>
      <c r="R133" s="6">
        <v>-2.2255583483999999E-2</v>
      </c>
      <c r="S133" s="6">
        <v>-0.12225027046</v>
      </c>
      <c r="T133" s="6">
        <v>-0.13271472937000001</v>
      </c>
      <c r="U133" s="6">
        <v>-2.2882376555999999E-2</v>
      </c>
      <c r="V133" s="6">
        <v>-0.23376475699999999</v>
      </c>
      <c r="W133" s="6"/>
      <c r="X133" s="6"/>
      <c r="Y133" s="6">
        <v>-0.13932107496000001</v>
      </c>
      <c r="Z133" s="6">
        <v>-0.21811385859999999</v>
      </c>
      <c r="AB133" s="7">
        <v>0.42941970840999999</v>
      </c>
      <c r="AC133" s="7">
        <v>4.4052312620999998E-2</v>
      </c>
      <c r="AD133" s="8">
        <v>0.15530162947000001</v>
      </c>
      <c r="AE133" s="7">
        <v>0.14542728635999999</v>
      </c>
      <c r="AF133" s="7">
        <v>-0.14184397163000001</v>
      </c>
      <c r="AG133" s="4">
        <v>5</v>
      </c>
      <c r="AH133" s="9">
        <v>0</v>
      </c>
      <c r="AI133" s="10">
        <v>0</v>
      </c>
    </row>
    <row r="134" spans="2:35" x14ac:dyDescent="0.2">
      <c r="B134" s="3" t="s">
        <v>85</v>
      </c>
      <c r="C134" s="3" t="s">
        <v>500</v>
      </c>
      <c r="D134" s="3" t="s">
        <v>440</v>
      </c>
      <c r="E134" s="4" t="s">
        <v>1746</v>
      </c>
      <c r="F134" s="3" t="s">
        <v>1984</v>
      </c>
      <c r="G134" s="19">
        <v>45875</v>
      </c>
      <c r="H134" s="19">
        <v>34977</v>
      </c>
      <c r="I134" s="45">
        <v>17.190000000000001</v>
      </c>
      <c r="J134" s="45">
        <v>23.65</v>
      </c>
      <c r="K134" s="37"/>
      <c r="L134" s="19">
        <v>45679</v>
      </c>
      <c r="M134" s="43">
        <v>11441.95623</v>
      </c>
      <c r="N134" s="43">
        <v>13114.094969</v>
      </c>
      <c r="O134" s="37"/>
      <c r="Q134" s="6">
        <v>4.8170731708999999E-2</v>
      </c>
      <c r="R134" s="6">
        <v>4.0888843085000001E-2</v>
      </c>
      <c r="S134" s="6">
        <v>5.0091631031999997E-2</v>
      </c>
      <c r="T134" s="6">
        <v>3.9627172130999998E-2</v>
      </c>
      <c r="U134" s="6">
        <v>1.0785973397999999</v>
      </c>
      <c r="V134" s="6">
        <v>0.86771495933999998</v>
      </c>
      <c r="W134" s="6">
        <v>6.6627735587999997</v>
      </c>
      <c r="X134" s="6">
        <v>6.1320692967000001</v>
      </c>
      <c r="Y134" s="6">
        <v>-9.8111227701000003E-2</v>
      </c>
      <c r="Z134" s="6">
        <v>-0.17690401133</v>
      </c>
      <c r="AB134" s="7">
        <v>0.61633706500999996</v>
      </c>
      <c r="AC134" s="7">
        <v>6.4399833498000006E-2</v>
      </c>
      <c r="AD134" s="8">
        <v>2.3669401722000001</v>
      </c>
      <c r="AE134" s="7">
        <v>0.32786885246000003</v>
      </c>
      <c r="AF134" s="7">
        <v>-0.16276703967</v>
      </c>
      <c r="AG134" s="4">
        <v>7</v>
      </c>
      <c r="AH134" s="9">
        <v>0</v>
      </c>
      <c r="AI134" s="10">
        <v>0</v>
      </c>
    </row>
    <row r="135" spans="2:35" x14ac:dyDescent="0.2">
      <c r="B135" s="3" t="s">
        <v>86</v>
      </c>
      <c r="C135" s="3" t="s">
        <v>501</v>
      </c>
      <c r="D135" s="3" t="s">
        <v>441</v>
      </c>
      <c r="E135" s="4" t="s">
        <v>1743</v>
      </c>
      <c r="F135" s="3" t="s">
        <v>1975</v>
      </c>
      <c r="G135" s="19">
        <v>45875</v>
      </c>
      <c r="H135" s="19">
        <v>40546</v>
      </c>
      <c r="I135" s="45">
        <v>23.25</v>
      </c>
      <c r="J135" s="45">
        <v>36.08</v>
      </c>
      <c r="K135" s="37"/>
      <c r="L135" s="19">
        <v>45544</v>
      </c>
      <c r="M135" s="43">
        <v>92663.619000000006</v>
      </c>
      <c r="N135" s="43">
        <v>68956.652394999997</v>
      </c>
      <c r="O135" s="37"/>
      <c r="Q135" s="6">
        <v>-1.3157894736E-2</v>
      </c>
      <c r="R135" s="6">
        <v>-2.0439783360000002E-2</v>
      </c>
      <c r="S135" s="6">
        <v>1.7505470459999999E-2</v>
      </c>
      <c r="T135" s="6">
        <v>7.0410115586000003E-3</v>
      </c>
      <c r="U135" s="6">
        <v>-0.33571428571</v>
      </c>
      <c r="V135" s="6">
        <v>-0.54659666616000002</v>
      </c>
      <c r="W135" s="6">
        <v>-0.45767241019999999</v>
      </c>
      <c r="X135" s="6">
        <v>-0.98837667225000003</v>
      </c>
      <c r="Y135" s="6">
        <v>3.0198446947999999E-3</v>
      </c>
      <c r="Z135" s="6">
        <v>-7.5772938939000001E-2</v>
      </c>
      <c r="AB135" s="7">
        <v>0.26121144353999998</v>
      </c>
      <c r="AC135" s="7">
        <v>2.6656357846000001E-2</v>
      </c>
      <c r="AD135" s="8">
        <v>-1.2523048553</v>
      </c>
      <c r="AE135" s="7">
        <v>5.2322958953000001E-2</v>
      </c>
      <c r="AF135" s="7">
        <v>-0.16212027277999999</v>
      </c>
      <c r="AG135" s="4">
        <v>2</v>
      </c>
      <c r="AH135" s="9">
        <v>0</v>
      </c>
      <c r="AI135" s="10">
        <v>0</v>
      </c>
    </row>
    <row r="136" spans="2:35" x14ac:dyDescent="0.2">
      <c r="B136" s="3" t="s">
        <v>2471</v>
      </c>
      <c r="C136" s="3" t="s">
        <v>2500</v>
      </c>
      <c r="D136" s="3" t="s">
        <v>2480</v>
      </c>
      <c r="E136" s="4" t="s">
        <v>1751</v>
      </c>
      <c r="F136" s="3" t="s">
        <v>1988</v>
      </c>
      <c r="G136" s="19">
        <v>45875</v>
      </c>
      <c r="H136" s="19">
        <v>44984</v>
      </c>
      <c r="I136" s="45">
        <v>2.92</v>
      </c>
      <c r="J136" s="45">
        <v>5.79</v>
      </c>
      <c r="K136" s="37"/>
      <c r="L136" s="19">
        <v>45656</v>
      </c>
      <c r="M136" s="43">
        <v>277.87596000000002</v>
      </c>
      <c r="N136" s="43">
        <v>1532.4651836999999</v>
      </c>
      <c r="O136" s="37"/>
      <c r="Q136" s="6">
        <v>-2.0134228188000002E-2</v>
      </c>
      <c r="R136" s="6">
        <v>-2.7416116811999999E-2</v>
      </c>
      <c r="S136" s="6">
        <v>-0.14369501466000001</v>
      </c>
      <c r="T136" s="6">
        <v>-0.15415947356000001</v>
      </c>
      <c r="U136" s="6">
        <v>-0.21715817694</v>
      </c>
      <c r="V136" s="6">
        <v>-0.42804055739000002</v>
      </c>
      <c r="W136" s="6"/>
      <c r="X136" s="6"/>
      <c r="Y136" s="6">
        <v>-0.40650406503999997</v>
      </c>
      <c r="Z136" s="6">
        <v>-0.48529684867</v>
      </c>
      <c r="AB136" s="7">
        <v>0.90810986145000006</v>
      </c>
      <c r="AC136" s="7">
        <v>9.7483872932999996E-2</v>
      </c>
      <c r="AD136" s="8">
        <v>0.16972280896</v>
      </c>
      <c r="AE136" s="7">
        <v>0.50458715596000003</v>
      </c>
      <c r="AF136" s="7">
        <v>-0.28491620111999999</v>
      </c>
      <c r="AG136" s="4">
        <v>6</v>
      </c>
      <c r="AH136" s="9">
        <v>0</v>
      </c>
      <c r="AI136" s="10">
        <v>0</v>
      </c>
    </row>
    <row r="137" spans="2:35" x14ac:dyDescent="0.2">
      <c r="B137" s="3" t="s">
        <v>2397</v>
      </c>
      <c r="C137" s="3" t="s">
        <v>2412</v>
      </c>
      <c r="D137" s="3" t="s">
        <v>2423</v>
      </c>
      <c r="E137" s="4" t="s">
        <v>1754</v>
      </c>
      <c r="F137" s="3" t="s">
        <v>1961</v>
      </c>
      <c r="G137" s="19">
        <v>45875</v>
      </c>
      <c r="H137" s="19">
        <v>44679</v>
      </c>
      <c r="I137" s="45">
        <v>67.989999999999995</v>
      </c>
      <c r="J137" s="45">
        <v>83.66</v>
      </c>
      <c r="K137" s="37"/>
      <c r="L137" s="19">
        <v>45610</v>
      </c>
      <c r="M137" s="43">
        <v>3494.8219800000002</v>
      </c>
      <c r="N137" s="43">
        <v>2870.6093765000001</v>
      </c>
      <c r="O137" s="37"/>
      <c r="Q137" s="6">
        <v>2.5335545165999999E-2</v>
      </c>
      <c r="R137" s="6">
        <v>1.8053656542000002E-2</v>
      </c>
      <c r="S137" s="6">
        <v>0.14336164130000001</v>
      </c>
      <c r="T137" s="6">
        <v>0.13289718240000001</v>
      </c>
      <c r="U137" s="6">
        <v>0.47483731019999997</v>
      </c>
      <c r="V137" s="6">
        <v>0.26395492975000001</v>
      </c>
      <c r="W137" s="6">
        <v>1.2387224234000001</v>
      </c>
      <c r="X137" s="6">
        <v>0.70801816138999996</v>
      </c>
      <c r="Y137" s="6">
        <v>7.7496038035000006E-2</v>
      </c>
      <c r="Z137" s="6">
        <v>-1.2967455986000001E-3</v>
      </c>
      <c r="AB137" s="7">
        <v>0.53765396594000003</v>
      </c>
      <c r="AC137" s="7">
        <v>5.5429335666000001E-2</v>
      </c>
      <c r="AD137" s="8">
        <v>1.2682722313000001</v>
      </c>
      <c r="AE137" s="7">
        <v>0.42086177474000003</v>
      </c>
      <c r="AF137" s="7">
        <v>-0.11052874980000001</v>
      </c>
      <c r="AG137" s="4">
        <v>5</v>
      </c>
      <c r="AH137" s="9">
        <v>0</v>
      </c>
      <c r="AI137" s="10">
        <v>0</v>
      </c>
    </row>
    <row r="138" spans="2:35" x14ac:dyDescent="0.2">
      <c r="B138" s="3" t="s">
        <v>2971</v>
      </c>
      <c r="C138" s="3" t="s">
        <v>3033</v>
      </c>
      <c r="D138" s="3" t="s">
        <v>3142</v>
      </c>
      <c r="E138" s="4" t="s">
        <v>1754</v>
      </c>
      <c r="F138" s="3" t="s">
        <v>1961</v>
      </c>
      <c r="G138" s="19">
        <v>45875</v>
      </c>
      <c r="H138" s="19">
        <v>42403</v>
      </c>
      <c r="I138" s="45">
        <v>298.52</v>
      </c>
      <c r="J138" s="45">
        <v>307.23</v>
      </c>
      <c r="K138" s="37"/>
      <c r="L138" s="19">
        <v>45874</v>
      </c>
      <c r="M138" s="43">
        <v>158011.11379999999</v>
      </c>
      <c r="N138" s="43">
        <v>99207.164778999999</v>
      </c>
      <c r="O138" s="37"/>
      <c r="Q138" s="6">
        <v>-2.8350096019000001E-2</v>
      </c>
      <c r="R138" s="6">
        <v>-3.5631984642999999E-2</v>
      </c>
      <c r="S138" s="6">
        <v>0.21601694569999999</v>
      </c>
      <c r="T138" s="6">
        <v>0.20555248679999999</v>
      </c>
      <c r="U138" s="6">
        <v>0.74247023114999999</v>
      </c>
      <c r="V138" s="6">
        <v>0.53158785070000003</v>
      </c>
      <c r="W138" s="6">
        <v>0.53504396565000001</v>
      </c>
      <c r="X138" s="6">
        <v>4.3397036003000001E-3</v>
      </c>
      <c r="Y138" s="6">
        <v>0.61615505387000002</v>
      </c>
      <c r="Z138" s="6">
        <v>0.53736227024000005</v>
      </c>
      <c r="AB138" s="7">
        <v>0.45690540886999997</v>
      </c>
      <c r="AC138" s="7">
        <v>4.7193828886000003E-2</v>
      </c>
      <c r="AD138" s="8">
        <v>2.0826681405</v>
      </c>
      <c r="AE138" s="7">
        <v>0.24397901432999999</v>
      </c>
      <c r="AF138" s="7">
        <v>-0.14088372093000001</v>
      </c>
      <c r="AG138" s="4">
        <v>6</v>
      </c>
      <c r="AH138" s="9">
        <v>0</v>
      </c>
      <c r="AI138" s="10">
        <v>0</v>
      </c>
    </row>
    <row r="139" spans="2:35" x14ac:dyDescent="0.2">
      <c r="B139" s="3" t="s">
        <v>87</v>
      </c>
      <c r="C139" s="3" t="s">
        <v>502</v>
      </c>
      <c r="D139" s="3" t="s">
        <v>442</v>
      </c>
      <c r="E139" s="4" t="s">
        <v>1741</v>
      </c>
      <c r="F139" s="3" t="s">
        <v>1987</v>
      </c>
      <c r="G139" s="19">
        <v>45726</v>
      </c>
      <c r="H139" s="19">
        <v>42997</v>
      </c>
      <c r="I139" s="45">
        <v>2.8</v>
      </c>
      <c r="J139" s="45">
        <v>2.8</v>
      </c>
      <c r="K139" s="37"/>
      <c r="L139" s="19">
        <v>45726</v>
      </c>
      <c r="M139" s="43">
        <v>0</v>
      </c>
      <c r="N139" s="43">
        <v>77.962875303000004</v>
      </c>
      <c r="O139" s="37"/>
      <c r="Q139" s="6">
        <v>7.1942446047999998E-3</v>
      </c>
      <c r="R139" s="6">
        <v>3.4167313130000002E-2</v>
      </c>
      <c r="S139" s="6">
        <v>2.1897810218E-2</v>
      </c>
      <c r="T139" s="6">
        <v>9.6386307589999998E-2</v>
      </c>
      <c r="U139" s="6">
        <v>0.31295132702</v>
      </c>
      <c r="V139" s="6">
        <v>0.21714732638000001</v>
      </c>
      <c r="W139" s="6">
        <v>-0.78128417434999997</v>
      </c>
      <c r="X139" s="6">
        <v>-1.0994045259</v>
      </c>
      <c r="Y139" s="6">
        <v>5.6603773583999997E-2</v>
      </c>
      <c r="Z139" s="6">
        <v>0.10201125416</v>
      </c>
      <c r="AB139" s="7">
        <v>0.26406196439000001</v>
      </c>
      <c r="AC139" s="7">
        <v>2.8221402515999999E-2</v>
      </c>
      <c r="AD139" s="8"/>
      <c r="AE139" s="7">
        <v>0.375</v>
      </c>
      <c r="AF139" s="7">
        <v>-5.2132701422000001E-2</v>
      </c>
      <c r="AG139" s="4">
        <v>5</v>
      </c>
      <c r="AH139" s="9">
        <v>0</v>
      </c>
      <c r="AI139" s="10">
        <v>0</v>
      </c>
    </row>
    <row r="140" spans="2:35" x14ac:dyDescent="0.2">
      <c r="B140" s="3" t="s">
        <v>2217</v>
      </c>
      <c r="C140" s="3" t="s">
        <v>2219</v>
      </c>
      <c r="D140" s="3" t="s">
        <v>2218</v>
      </c>
      <c r="E140" s="4" t="s">
        <v>1753</v>
      </c>
      <c r="F140" s="3" t="s">
        <v>1985</v>
      </c>
      <c r="G140" s="19">
        <v>45875</v>
      </c>
      <c r="H140" s="19">
        <v>43906</v>
      </c>
      <c r="I140" s="45">
        <v>13.28</v>
      </c>
      <c r="J140" s="45">
        <v>13.9</v>
      </c>
      <c r="K140" s="37"/>
      <c r="L140" s="19">
        <v>45873</v>
      </c>
      <c r="M140" s="43">
        <v>739.21792000000005</v>
      </c>
      <c r="N140" s="43">
        <v>686.41722159000005</v>
      </c>
      <c r="O140" s="37"/>
      <c r="Q140" s="6">
        <v>1.2967200609E-2</v>
      </c>
      <c r="R140" s="6">
        <v>5.6853119858999998E-3</v>
      </c>
      <c r="S140" s="6">
        <v>0.53348729792000005</v>
      </c>
      <c r="T140" s="6">
        <v>0.52302283902000002</v>
      </c>
      <c r="U140" s="6">
        <v>6.5363781149999994E-2</v>
      </c>
      <c r="V140" s="6">
        <v>-0.14551859928999999</v>
      </c>
      <c r="W140" s="6">
        <v>0.64445125685000004</v>
      </c>
      <c r="X140" s="6">
        <v>0.1137469948</v>
      </c>
      <c r="Y140" s="6">
        <v>0.25597728658000002</v>
      </c>
      <c r="Z140" s="6">
        <v>0.17718450294999999</v>
      </c>
      <c r="AB140" s="7">
        <v>0.47403852961999998</v>
      </c>
      <c r="AC140" s="7">
        <v>4.9727983142999997E-2</v>
      </c>
      <c r="AD140" s="8">
        <v>0.29720922507000003</v>
      </c>
      <c r="AE140" s="7">
        <v>0.52023121387000004</v>
      </c>
      <c r="AF140" s="7">
        <v>-0.15604646690999999</v>
      </c>
      <c r="AG140" s="4">
        <v>6</v>
      </c>
      <c r="AH140" s="9">
        <v>6.8928307465000005E-2</v>
      </c>
      <c r="AI140" s="10">
        <v>0.93259999999999998</v>
      </c>
    </row>
    <row r="141" spans="2:35" x14ac:dyDescent="0.2">
      <c r="B141" s="3" t="s">
        <v>2040</v>
      </c>
      <c r="C141" s="3" t="s">
        <v>3034</v>
      </c>
      <c r="D141" s="3" t="s">
        <v>2043</v>
      </c>
      <c r="E141" s="4" t="s">
        <v>1741</v>
      </c>
      <c r="F141" s="3" t="s">
        <v>1961</v>
      </c>
      <c r="G141" s="19">
        <v>45513</v>
      </c>
      <c r="H141" s="19">
        <v>44207</v>
      </c>
      <c r="I141" s="45">
        <v>5.41</v>
      </c>
      <c r="J141" s="45">
        <v>6.4869000000000003</v>
      </c>
      <c r="K141" s="37"/>
      <c r="L141" s="19">
        <v>45498</v>
      </c>
      <c r="M141" s="43">
        <v>1.79071</v>
      </c>
      <c r="N141" s="43">
        <v>107.91639411</v>
      </c>
      <c r="O141" s="37"/>
      <c r="Q141" s="6">
        <v>-6.0763888889000001E-2</v>
      </c>
      <c r="R141" s="6">
        <v>-6.5435547428999999E-2</v>
      </c>
      <c r="S141" s="6">
        <v>0.13655462185</v>
      </c>
      <c r="T141" s="6">
        <v>0.17830123023</v>
      </c>
      <c r="U141" s="6">
        <v>0.36925627365000002</v>
      </c>
      <c r="V141" s="6">
        <v>0.17308194721</v>
      </c>
      <c r="W141" s="6">
        <v>-0.73948883064000004</v>
      </c>
      <c r="X141" s="6">
        <v>-0.94520588817999995</v>
      </c>
      <c r="Y141" s="6">
        <v>0.40264454239000003</v>
      </c>
      <c r="Z141" s="6">
        <v>0.28223563892999998</v>
      </c>
      <c r="AB141" s="7"/>
      <c r="AC141" s="7"/>
      <c r="AD141" s="8"/>
      <c r="AE141" s="7">
        <v>0.86032510535999995</v>
      </c>
      <c r="AF141" s="7">
        <v>-0.40969487564000001</v>
      </c>
      <c r="AG141" s="4">
        <v>6</v>
      </c>
      <c r="AH141" s="9">
        <v>0</v>
      </c>
      <c r="AI141" s="10">
        <v>0</v>
      </c>
    </row>
    <row r="142" spans="2:35" x14ac:dyDescent="0.2">
      <c r="B142" s="3" t="s">
        <v>88</v>
      </c>
      <c r="C142" s="3" t="s">
        <v>3035</v>
      </c>
      <c r="D142" s="3" t="s">
        <v>443</v>
      </c>
      <c r="E142" s="4" t="s">
        <v>409</v>
      </c>
      <c r="F142" s="3" t="s">
        <v>1970</v>
      </c>
      <c r="G142" s="19">
        <v>45875</v>
      </c>
      <c r="H142" s="19">
        <v>40546</v>
      </c>
      <c r="I142" s="45">
        <v>51.54</v>
      </c>
      <c r="J142" s="45">
        <v>61.198396133000003</v>
      </c>
      <c r="K142" s="37"/>
      <c r="L142" s="19">
        <v>45567</v>
      </c>
      <c r="M142" s="43">
        <v>94774.844400000002</v>
      </c>
      <c r="N142" s="43">
        <v>152982.21726</v>
      </c>
      <c r="O142" s="37"/>
      <c r="Q142" s="6">
        <v>8.0187756685000007E-3</v>
      </c>
      <c r="R142" s="6">
        <v>7.3688704469999998E-4</v>
      </c>
      <c r="S142" s="6">
        <v>2.0190023751999998E-2</v>
      </c>
      <c r="T142" s="6">
        <v>9.7255648507000008E-3</v>
      </c>
      <c r="U142" s="6">
        <v>1.0237785212E-2</v>
      </c>
      <c r="V142" s="6">
        <v>-0.20064459523</v>
      </c>
      <c r="W142" s="6">
        <v>0.15374415186000001</v>
      </c>
      <c r="X142" s="6">
        <v>-0.37696011018999998</v>
      </c>
      <c r="Y142" s="6">
        <v>7.6740340591999995E-2</v>
      </c>
      <c r="Z142" s="6">
        <v>-2.052443042E-3</v>
      </c>
      <c r="AB142" s="7">
        <v>0.29784673343000001</v>
      </c>
      <c r="AC142" s="7">
        <v>3.0790105301000001E-2</v>
      </c>
      <c r="AD142" s="8">
        <v>0.12148125277000001</v>
      </c>
      <c r="AE142" s="7">
        <v>0.15855202575999999</v>
      </c>
      <c r="AF142" s="7">
        <v>-0.10706810496999999</v>
      </c>
      <c r="AG142" s="4">
        <v>5</v>
      </c>
      <c r="AH142" s="9">
        <v>4.6337817638000003E-2</v>
      </c>
      <c r="AI142" s="10">
        <v>1.24</v>
      </c>
    </row>
    <row r="143" spans="2:35" x14ac:dyDescent="0.2">
      <c r="B143" s="3" t="s">
        <v>89</v>
      </c>
      <c r="C143" s="3" t="s">
        <v>503</v>
      </c>
      <c r="D143" s="3" t="s">
        <v>444</v>
      </c>
      <c r="E143" s="4" t="s">
        <v>1745</v>
      </c>
      <c r="F143" s="3" t="s">
        <v>1970</v>
      </c>
      <c r="G143" s="19">
        <v>44589</v>
      </c>
      <c r="H143" s="19">
        <v>40546</v>
      </c>
      <c r="I143" s="45">
        <v>64.180000000000007</v>
      </c>
      <c r="J143" s="45">
        <v>67.989999999999995</v>
      </c>
      <c r="K143" s="37"/>
      <c r="L143" s="19">
        <v>44580</v>
      </c>
      <c r="M143" s="43">
        <v>877247.73153999995</v>
      </c>
      <c r="N143" s="43">
        <v>185486.23712999999</v>
      </c>
      <c r="O143" s="37"/>
      <c r="Q143" s="6">
        <v>-2.4323502584000001E-2</v>
      </c>
      <c r="R143" s="6">
        <v>-4.8671071408999997E-2</v>
      </c>
      <c r="S143" s="6">
        <v>8.7427990513000001E-2</v>
      </c>
      <c r="T143" s="6">
        <v>0.16149277892</v>
      </c>
      <c r="U143" s="6">
        <v>0.24892634599999999</v>
      </c>
      <c r="V143" s="6">
        <v>7.8763858999E-2</v>
      </c>
      <c r="W143" s="6">
        <v>0.86449662450999998</v>
      </c>
      <c r="X143" s="6">
        <v>0.18821014834999999</v>
      </c>
      <c r="Y143" s="6">
        <v>7.3782834199000003E-2</v>
      </c>
      <c r="Z143" s="6">
        <v>0.14392915682999999</v>
      </c>
      <c r="AB143" s="7">
        <v>0.31574417138999999</v>
      </c>
      <c r="AC143" s="7">
        <v>3.2596375890000001E-2</v>
      </c>
      <c r="AD143" s="8"/>
      <c r="AE143" s="7">
        <v>0.15763456609000001</v>
      </c>
      <c r="AF143" s="7">
        <v>-0.13499273948000001</v>
      </c>
      <c r="AG143" s="4">
        <v>5</v>
      </c>
      <c r="AH143" s="9">
        <v>0.10624779384999999</v>
      </c>
      <c r="AI143" s="10">
        <v>3.01</v>
      </c>
    </row>
    <row r="144" spans="2:35" x14ac:dyDescent="0.2">
      <c r="B144" s="3" t="s">
        <v>1020</v>
      </c>
      <c r="C144" s="3" t="s">
        <v>1519</v>
      </c>
      <c r="D144" s="3" t="s">
        <v>1338</v>
      </c>
      <c r="E144" s="4" t="s">
        <v>1745</v>
      </c>
      <c r="F144" s="3" t="s">
        <v>1961</v>
      </c>
      <c r="G144" s="19">
        <v>45875</v>
      </c>
      <c r="H144" s="19">
        <v>43607</v>
      </c>
      <c r="I144" s="45">
        <v>7.56</v>
      </c>
      <c r="J144" s="45">
        <v>27.51</v>
      </c>
      <c r="K144" s="37"/>
      <c r="L144" s="19">
        <v>45581</v>
      </c>
      <c r="M144" s="43">
        <v>1310.7528</v>
      </c>
      <c r="N144" s="43">
        <v>2314.1463718</v>
      </c>
      <c r="O144" s="37"/>
      <c r="Q144" s="6">
        <v>-3.8167938932000003E-2</v>
      </c>
      <c r="R144" s="6">
        <v>-4.5449827556000001E-2</v>
      </c>
      <c r="S144" s="6">
        <v>1.7496635262000002E-2</v>
      </c>
      <c r="T144" s="6">
        <v>7.0321763615000003E-3</v>
      </c>
      <c r="U144" s="6">
        <v>-0.68990976209999999</v>
      </c>
      <c r="V144" s="6">
        <v>-0.90079214254999995</v>
      </c>
      <c r="W144" s="6">
        <v>-0.71145038167999997</v>
      </c>
      <c r="X144" s="6">
        <v>-1.2421546436999999</v>
      </c>
      <c r="Y144" s="6">
        <v>-0.46</v>
      </c>
      <c r="Z144" s="6">
        <v>-0.53879278363000005</v>
      </c>
      <c r="AB144" s="7">
        <v>0.73525302199999998</v>
      </c>
      <c r="AC144" s="7">
        <v>7.4132552611000005E-2</v>
      </c>
      <c r="AD144" s="8">
        <v>-0.83951816994999995</v>
      </c>
      <c r="AE144" s="7">
        <v>0.22589928058</v>
      </c>
      <c r="AF144" s="7">
        <v>-0.31372549020000001</v>
      </c>
      <c r="AG144" s="4">
        <v>4</v>
      </c>
      <c r="AH144" s="9">
        <v>0</v>
      </c>
      <c r="AI144" s="10">
        <v>0</v>
      </c>
    </row>
    <row r="145" spans="2:35" x14ac:dyDescent="0.2">
      <c r="B145" s="3" t="s">
        <v>1021</v>
      </c>
      <c r="C145" s="3" t="s">
        <v>1520</v>
      </c>
      <c r="D145" s="3" t="s">
        <v>1339</v>
      </c>
      <c r="E145" s="4" t="s">
        <v>1741</v>
      </c>
      <c r="F145" s="3" t="s">
        <v>1981</v>
      </c>
      <c r="G145" s="19">
        <v>45875</v>
      </c>
      <c r="H145" s="19">
        <v>43186</v>
      </c>
      <c r="I145" s="45">
        <v>23.34</v>
      </c>
      <c r="J145" s="45">
        <v>29.66</v>
      </c>
      <c r="K145" s="37"/>
      <c r="L145" s="19">
        <v>45567</v>
      </c>
      <c r="M145" s="43">
        <v>74737.177379999994</v>
      </c>
      <c r="N145" s="43">
        <v>71966.047531999997</v>
      </c>
      <c r="O145" s="37"/>
      <c r="Q145" s="6">
        <v>1.9213973799E-2</v>
      </c>
      <c r="R145" s="6">
        <v>1.1932085175000001E-2</v>
      </c>
      <c r="S145" s="6">
        <v>0.11781609194999999</v>
      </c>
      <c r="T145" s="6">
        <v>0.10735163305000001</v>
      </c>
      <c r="U145" s="6">
        <v>0.48947032546000002</v>
      </c>
      <c r="V145" s="6">
        <v>0.27858794502000001</v>
      </c>
      <c r="W145" s="6">
        <v>-5.0447518306999999E-2</v>
      </c>
      <c r="X145" s="6">
        <v>-0.58115178036000004</v>
      </c>
      <c r="Y145" s="6">
        <v>0.28879072336</v>
      </c>
      <c r="Z145" s="6">
        <v>0.20999793972</v>
      </c>
      <c r="AB145" s="7">
        <v>0.71684456866000001</v>
      </c>
      <c r="AC145" s="7">
        <v>7.5071545429000006E-2</v>
      </c>
      <c r="AD145" s="8">
        <v>1.2653953414000001</v>
      </c>
      <c r="AE145" s="7">
        <v>0.62586926287</v>
      </c>
      <c r="AF145" s="7">
        <v>-0.13336347197000001</v>
      </c>
      <c r="AG145" s="4">
        <v>5</v>
      </c>
      <c r="AH145" s="9">
        <v>0</v>
      </c>
      <c r="AI145" s="10">
        <v>0</v>
      </c>
    </row>
    <row r="146" spans="2:35" x14ac:dyDescent="0.2">
      <c r="B146" s="3" t="s">
        <v>2825</v>
      </c>
      <c r="C146" s="3" t="s">
        <v>2916</v>
      </c>
      <c r="D146" s="3" t="s">
        <v>2875</v>
      </c>
      <c r="E146" s="4" t="s">
        <v>1741</v>
      </c>
      <c r="F146" s="3" t="s">
        <v>1960</v>
      </c>
      <c r="G146" s="19">
        <v>45875</v>
      </c>
      <c r="H146" s="19">
        <v>45568</v>
      </c>
      <c r="I146" s="45">
        <v>3.2</v>
      </c>
      <c r="J146" s="45"/>
      <c r="K146" s="37"/>
      <c r="L146" s="19"/>
      <c r="M146" s="43">
        <v>112.3712</v>
      </c>
      <c r="N146" s="43">
        <v>206.28536514000001</v>
      </c>
      <c r="O146" s="37"/>
      <c r="Q146" s="6">
        <v>2.2364217253000002E-2</v>
      </c>
      <c r="R146" s="6">
        <v>1.5082328629E-2</v>
      </c>
      <c r="S146" s="6">
        <v>9.4637223974000009E-3</v>
      </c>
      <c r="T146" s="6">
        <v>-1.0007365035000001E-3</v>
      </c>
      <c r="U146" s="6"/>
      <c r="V146" s="6"/>
      <c r="W146" s="6"/>
      <c r="X146" s="6"/>
      <c r="Y146" s="6">
        <v>-0.61492178099000006</v>
      </c>
      <c r="Z146" s="6">
        <v>-0.69371456462000003</v>
      </c>
      <c r="AB146" s="7"/>
      <c r="AC146" s="7"/>
      <c r="AD146" s="8"/>
      <c r="AE146" s="7">
        <v>0.29896907217000002</v>
      </c>
      <c r="AF146" s="7">
        <v>-0.65298507463</v>
      </c>
      <c r="AG146" s="4"/>
      <c r="AH146" s="9"/>
      <c r="AI146" s="10"/>
    </row>
    <row r="147" spans="2:35" x14ac:dyDescent="0.2">
      <c r="B147" s="3" t="s">
        <v>1172</v>
      </c>
      <c r="C147" s="3" t="s">
        <v>2501</v>
      </c>
      <c r="D147" s="3" t="s">
        <v>1489</v>
      </c>
      <c r="E147" s="4" t="s">
        <v>1745</v>
      </c>
      <c r="F147" s="3" t="s">
        <v>1961</v>
      </c>
      <c r="G147" s="19">
        <v>45009</v>
      </c>
      <c r="H147" s="19">
        <v>42346</v>
      </c>
      <c r="I147" s="45">
        <v>1.1404000000000001</v>
      </c>
      <c r="J147" s="45">
        <v>19.899999999999999</v>
      </c>
      <c r="K147" s="37"/>
      <c r="L147" s="19">
        <v>44657</v>
      </c>
      <c r="M147" s="43">
        <v>46.859036000000003</v>
      </c>
      <c r="N147" s="43">
        <v>33.170926454000004</v>
      </c>
      <c r="O147" s="37"/>
      <c r="Q147" s="6">
        <v>-0.18519577022</v>
      </c>
      <c r="R147" s="6">
        <v>-0.19083557247999999</v>
      </c>
      <c r="S147" s="6">
        <v>-0.47193826993999999</v>
      </c>
      <c r="T147" s="6">
        <v>-0.47217756224000001</v>
      </c>
      <c r="U147" s="6">
        <v>-0.93370538308999995</v>
      </c>
      <c r="V147" s="6">
        <v>-0.81221189614</v>
      </c>
      <c r="W147" s="6">
        <v>-0.96605952381000004</v>
      </c>
      <c r="X147" s="6">
        <v>-1.5886400503</v>
      </c>
      <c r="Y147" s="6">
        <v>-0.71055837563000002</v>
      </c>
      <c r="Z147" s="6">
        <v>-0.74480502233000001</v>
      </c>
      <c r="AB147" s="7">
        <v>1.1630457176</v>
      </c>
      <c r="AC147" s="7">
        <v>0.11680210384</v>
      </c>
      <c r="AD147" s="8"/>
      <c r="AE147" s="7">
        <v>0.21277777778000001</v>
      </c>
      <c r="AF147" s="7">
        <v>-0.4972972973</v>
      </c>
      <c r="AG147" s="4">
        <v>2</v>
      </c>
      <c r="AH147" s="9">
        <v>0</v>
      </c>
      <c r="AI147" s="10">
        <v>0</v>
      </c>
    </row>
    <row r="148" spans="2:35" x14ac:dyDescent="0.2">
      <c r="B148" s="3" t="s">
        <v>1022</v>
      </c>
      <c r="C148" s="3" t="s">
        <v>1521</v>
      </c>
      <c r="D148" s="3" t="s">
        <v>1340</v>
      </c>
      <c r="E148" s="4" t="s">
        <v>1748</v>
      </c>
      <c r="F148" s="3" t="s">
        <v>1961</v>
      </c>
      <c r="G148" s="19">
        <v>44624</v>
      </c>
      <c r="H148" s="19">
        <v>43144</v>
      </c>
      <c r="I148" s="45">
        <v>2.67</v>
      </c>
      <c r="J148" s="45">
        <v>7.25</v>
      </c>
      <c r="K148" s="37"/>
      <c r="L148" s="19">
        <v>44349</v>
      </c>
      <c r="M148" s="43">
        <v>13.21917</v>
      </c>
      <c r="N148" s="43">
        <v>105.44154607999999</v>
      </c>
      <c r="O148" s="37"/>
      <c r="Q148" s="6">
        <v>-9.4915254237999999E-2</v>
      </c>
      <c r="R148" s="6">
        <v>-8.6981238116999995E-2</v>
      </c>
      <c r="S148" s="6">
        <v>-6.4306991415E-2</v>
      </c>
      <c r="T148" s="6">
        <v>-2.6164817048E-2</v>
      </c>
      <c r="U148" s="6">
        <v>-0.54822335025000002</v>
      </c>
      <c r="V148" s="6">
        <v>-0.69693091592</v>
      </c>
      <c r="W148" s="6">
        <v>-0.77915815419000001</v>
      </c>
      <c r="X148" s="6">
        <v>-1.3291633461000001</v>
      </c>
      <c r="Y148" s="6">
        <v>-0.10101010101000001</v>
      </c>
      <c r="Z148" s="6">
        <v>-9.2573766059999996E-3</v>
      </c>
      <c r="AB148" s="7">
        <v>0.77710649381999997</v>
      </c>
      <c r="AC148" s="7">
        <v>8.0970372717E-2</v>
      </c>
      <c r="AD148" s="8"/>
      <c r="AE148" s="7">
        <v>0.34608030593</v>
      </c>
      <c r="AF148" s="7">
        <v>-0.30178571429000001</v>
      </c>
      <c r="AG148" s="4">
        <v>2</v>
      </c>
      <c r="AH148" s="9">
        <v>0</v>
      </c>
      <c r="AI148" s="10">
        <v>0</v>
      </c>
    </row>
    <row r="149" spans="2:35" x14ac:dyDescent="0.2">
      <c r="B149" s="3" t="s">
        <v>1023</v>
      </c>
      <c r="C149" s="3" t="s">
        <v>1522</v>
      </c>
      <c r="D149" s="3" t="s">
        <v>1341</v>
      </c>
      <c r="E149" s="4" t="s">
        <v>1751</v>
      </c>
      <c r="F149" s="3" t="s">
        <v>1961</v>
      </c>
      <c r="G149" s="19">
        <v>45875</v>
      </c>
      <c r="H149" s="19">
        <v>40750</v>
      </c>
      <c r="I149" s="45">
        <v>3.89</v>
      </c>
      <c r="J149" s="45">
        <v>31.6</v>
      </c>
      <c r="K149" s="37"/>
      <c r="L149" s="19">
        <v>45523</v>
      </c>
      <c r="M149" s="43">
        <v>396.87725</v>
      </c>
      <c r="N149" s="43">
        <v>3525.4026813999999</v>
      </c>
      <c r="O149" s="37"/>
      <c r="Q149" s="6">
        <v>0</v>
      </c>
      <c r="R149" s="6">
        <v>-7.2818886237999998E-3</v>
      </c>
      <c r="S149" s="6">
        <v>-0.13363028953</v>
      </c>
      <c r="T149" s="6">
        <v>-0.14409474843</v>
      </c>
      <c r="U149" s="6">
        <v>-0.85920081076999999</v>
      </c>
      <c r="V149" s="6">
        <v>-1.0700831912</v>
      </c>
      <c r="W149" s="6">
        <v>-0.94410919540000005</v>
      </c>
      <c r="X149" s="6">
        <v>-1.4748134575</v>
      </c>
      <c r="Y149" s="6">
        <v>-0.54556074765999996</v>
      </c>
      <c r="Z149" s="6">
        <v>-0.62435353130000004</v>
      </c>
      <c r="AB149" s="7">
        <v>1.1826397066000001</v>
      </c>
      <c r="AC149" s="7">
        <v>0.11390604863000001</v>
      </c>
      <c r="AD149" s="8">
        <v>-0.66008977737999996</v>
      </c>
      <c r="AE149" s="7">
        <v>0.51296829971000002</v>
      </c>
      <c r="AF149" s="7">
        <v>-0.58411214953000001</v>
      </c>
      <c r="AG149" s="4">
        <v>2</v>
      </c>
      <c r="AH149" s="9">
        <v>0</v>
      </c>
      <c r="AI149" s="10">
        <v>0</v>
      </c>
    </row>
    <row r="150" spans="2:35" x14ac:dyDescent="0.2">
      <c r="B150" s="3" t="s">
        <v>1025</v>
      </c>
      <c r="C150" s="3" t="s">
        <v>1867</v>
      </c>
      <c r="D150" s="3" t="s">
        <v>1343</v>
      </c>
      <c r="E150" s="4" t="s">
        <v>1748</v>
      </c>
      <c r="F150" s="3" t="s">
        <v>1961</v>
      </c>
      <c r="G150" s="19">
        <v>45875</v>
      </c>
      <c r="H150" s="19">
        <v>43747</v>
      </c>
      <c r="I150" s="45">
        <v>111.3</v>
      </c>
      <c r="J150" s="45">
        <v>126.88</v>
      </c>
      <c r="K150" s="37"/>
      <c r="L150" s="19">
        <v>45664</v>
      </c>
      <c r="M150" s="43">
        <v>131443.85310000001</v>
      </c>
      <c r="N150" s="43">
        <v>94191.318052999995</v>
      </c>
      <c r="O150" s="37"/>
      <c r="Q150" s="6">
        <v>2.0707661843000001E-3</v>
      </c>
      <c r="R150" s="6">
        <v>-5.2111224395000001E-3</v>
      </c>
      <c r="S150" s="6">
        <v>1.1818181816999999E-2</v>
      </c>
      <c r="T150" s="6">
        <v>1.3537229169000001E-3</v>
      </c>
      <c r="U150" s="6">
        <v>0.4</v>
      </c>
      <c r="V150" s="6">
        <v>0.18911761956000001</v>
      </c>
      <c r="W150" s="6">
        <v>-0.3921686418</v>
      </c>
      <c r="X150" s="6">
        <v>-0.92287290384999998</v>
      </c>
      <c r="Y150" s="6">
        <v>-2.3255813952E-2</v>
      </c>
      <c r="Z150" s="6">
        <v>-0.10204859758</v>
      </c>
      <c r="AB150" s="7">
        <v>0.53310191955999997</v>
      </c>
      <c r="AC150" s="7">
        <v>5.5898071988000002E-2</v>
      </c>
      <c r="AD150" s="8">
        <v>1.0910458582</v>
      </c>
      <c r="AE150" s="7">
        <v>0.34629335752000001</v>
      </c>
      <c r="AF150" s="7">
        <v>-0.19358838114999999</v>
      </c>
      <c r="AG150" s="4">
        <v>5</v>
      </c>
      <c r="AH150" s="9">
        <v>0</v>
      </c>
      <c r="AI150" s="10">
        <v>0</v>
      </c>
    </row>
    <row r="151" spans="2:35" x14ac:dyDescent="0.2">
      <c r="B151" s="3" t="s">
        <v>2066</v>
      </c>
      <c r="C151" s="3" t="s">
        <v>2083</v>
      </c>
      <c r="D151" s="3" t="s">
        <v>2075</v>
      </c>
      <c r="E151" s="4" t="s">
        <v>1766</v>
      </c>
      <c r="F151" s="3" t="s">
        <v>1961</v>
      </c>
      <c r="G151" s="19">
        <v>45407</v>
      </c>
      <c r="H151" s="19">
        <v>44236</v>
      </c>
      <c r="I151" s="45">
        <v>8.2200000000000006</v>
      </c>
      <c r="J151" s="45">
        <v>160.24799999999999</v>
      </c>
      <c r="K151" s="37"/>
      <c r="L151" s="19">
        <v>45047</v>
      </c>
      <c r="M151" s="43">
        <v>147.57365999999999</v>
      </c>
      <c r="N151" s="43">
        <v>139.60551562000001</v>
      </c>
      <c r="O151" s="37"/>
      <c r="Q151" s="6">
        <v>-0.15284805887</v>
      </c>
      <c r="R151" s="6">
        <v>-0.14827162092000001</v>
      </c>
      <c r="S151" s="6">
        <v>-0.45316657796999998</v>
      </c>
      <c r="T151" s="6">
        <v>-0.42063230841999999</v>
      </c>
      <c r="U151" s="6">
        <v>-0.93938053096999996</v>
      </c>
      <c r="V151" s="6">
        <v>-1.1792819955</v>
      </c>
      <c r="W151" s="6">
        <v>-0.99851086957000001</v>
      </c>
      <c r="X151" s="6">
        <v>-1.2062177331999999</v>
      </c>
      <c r="Y151" s="6">
        <v>-0.69360369762999996</v>
      </c>
      <c r="Z151" s="6">
        <v>-0.75201039137000003</v>
      </c>
      <c r="AB151" s="7">
        <v>1.3740795822</v>
      </c>
      <c r="AC151" s="7">
        <v>0.15373340996000001</v>
      </c>
      <c r="AD151" s="8"/>
      <c r="AE151" s="7">
        <v>0</v>
      </c>
      <c r="AF151" s="7">
        <v>-0.41452991452999999</v>
      </c>
      <c r="AG151" s="4">
        <v>0</v>
      </c>
      <c r="AH151" s="9">
        <v>0</v>
      </c>
      <c r="AI151" s="10">
        <v>0</v>
      </c>
    </row>
    <row r="152" spans="2:35" x14ac:dyDescent="0.2">
      <c r="B152" s="3" t="s">
        <v>2589</v>
      </c>
      <c r="C152" s="3" t="s">
        <v>2592</v>
      </c>
      <c r="D152" s="3" t="s">
        <v>2590</v>
      </c>
      <c r="E152" s="4" t="s">
        <v>1745</v>
      </c>
      <c r="F152" s="3" t="s">
        <v>1995</v>
      </c>
      <c r="G152" s="19">
        <v>45875</v>
      </c>
      <c r="H152" s="19">
        <v>45209</v>
      </c>
      <c r="I152" s="45">
        <v>49.35</v>
      </c>
      <c r="J152" s="45">
        <v>63.57</v>
      </c>
      <c r="K152" s="37"/>
      <c r="L152" s="19">
        <v>45527</v>
      </c>
      <c r="M152" s="43">
        <v>77653.656149999995</v>
      </c>
      <c r="N152" s="43">
        <v>113082.13667000001</v>
      </c>
      <c r="O152" s="37"/>
      <c r="Q152" s="6">
        <v>-7.2420036222000002E-3</v>
      </c>
      <c r="R152" s="6">
        <v>-1.4523892246E-2</v>
      </c>
      <c r="S152" s="6">
        <v>1.0856206472E-2</v>
      </c>
      <c r="T152" s="6">
        <v>3.9174757148E-4</v>
      </c>
      <c r="U152" s="6">
        <v>-0.11906461977</v>
      </c>
      <c r="V152" s="6">
        <v>-0.32994700022000001</v>
      </c>
      <c r="W152" s="6"/>
      <c r="X152" s="6"/>
      <c r="Y152" s="6">
        <v>-0.12901517826</v>
      </c>
      <c r="Z152" s="6">
        <v>-0.20780796189</v>
      </c>
      <c r="AB152" s="7">
        <v>0.39908749439000002</v>
      </c>
      <c r="AC152" s="7">
        <v>4.0948027312E-2</v>
      </c>
      <c r="AD152" s="8">
        <v>-0.30390689340999999</v>
      </c>
      <c r="AE152" s="7">
        <v>0.12304347826000001</v>
      </c>
      <c r="AF152" s="7">
        <v>-0.16334122421</v>
      </c>
      <c r="AG152" s="4">
        <v>4</v>
      </c>
      <c r="AH152" s="9">
        <v>0</v>
      </c>
      <c r="AI152" s="10">
        <v>0</v>
      </c>
    </row>
    <row r="153" spans="2:35" x14ac:dyDescent="0.2">
      <c r="B153" s="3" t="s">
        <v>1271</v>
      </c>
      <c r="C153" s="3" t="s">
        <v>2593</v>
      </c>
      <c r="D153" s="3" t="s">
        <v>1689</v>
      </c>
      <c r="E153" s="4" t="s">
        <v>1741</v>
      </c>
      <c r="F153" s="3" t="s">
        <v>2009</v>
      </c>
      <c r="G153" s="19">
        <v>44362</v>
      </c>
      <c r="H153" s="19">
        <v>42156</v>
      </c>
      <c r="I153" s="45">
        <v>2.16</v>
      </c>
      <c r="J153" s="45">
        <v>11</v>
      </c>
      <c r="K153" s="37"/>
      <c r="L153" s="19">
        <v>44006</v>
      </c>
      <c r="M153" s="43">
        <v>716.41584</v>
      </c>
      <c r="N153" s="43">
        <v>2521.2058145000001</v>
      </c>
      <c r="O153" s="37"/>
      <c r="Q153" s="6">
        <v>-6.0869565217000002E-2</v>
      </c>
      <c r="R153" s="6">
        <v>-5.8857885254E-2</v>
      </c>
      <c r="S153" s="6">
        <v>0.15508021390000001</v>
      </c>
      <c r="T153" s="6">
        <v>0.13765265901000001</v>
      </c>
      <c r="U153" s="6">
        <v>-0.81848739496</v>
      </c>
      <c r="V153" s="6">
        <v>-1.2032796235000001</v>
      </c>
      <c r="W153" s="6">
        <v>-0.81379310345</v>
      </c>
      <c r="X153" s="6">
        <v>-1.3416622272000001</v>
      </c>
      <c r="Y153" s="6">
        <v>0.24137931033999999</v>
      </c>
      <c r="Z153" s="6">
        <v>0.11078536507</v>
      </c>
      <c r="AB153" s="7">
        <v>1.3714098715</v>
      </c>
      <c r="AC153" s="7">
        <v>0.13849221990999999</v>
      </c>
      <c r="AD153" s="8"/>
      <c r="AE153" s="7">
        <v>1.2461538461999999</v>
      </c>
      <c r="AF153" s="7">
        <v>-0.58390804598000001</v>
      </c>
      <c r="AG153" s="4">
        <v>2</v>
      </c>
      <c r="AH153" s="9">
        <v>0</v>
      </c>
      <c r="AI153" s="10">
        <v>0</v>
      </c>
    </row>
    <row r="154" spans="2:35" x14ac:dyDescent="0.2">
      <c r="B154" s="3" t="s">
        <v>1105</v>
      </c>
      <c r="C154" s="3" t="s">
        <v>3036</v>
      </c>
      <c r="D154" s="3" t="s">
        <v>1423</v>
      </c>
      <c r="E154" s="4" t="s">
        <v>1741</v>
      </c>
      <c r="F154" s="3" t="s">
        <v>700</v>
      </c>
      <c r="G154" s="19">
        <v>44049</v>
      </c>
      <c r="H154" s="19">
        <v>43178</v>
      </c>
      <c r="I154" s="45">
        <v>4.9000000000000004</v>
      </c>
      <c r="J154" s="45">
        <v>4.9000000000000004</v>
      </c>
      <c r="K154" s="37"/>
      <c r="L154" s="19">
        <v>44049</v>
      </c>
      <c r="M154" s="43">
        <v>2906.4007000000001</v>
      </c>
      <c r="N154" s="43">
        <v>688.57250787999999</v>
      </c>
      <c r="O154" s="37"/>
      <c r="Q154" s="6">
        <v>0.14219114219000001</v>
      </c>
      <c r="R154" s="6">
        <v>0.13576341431</v>
      </c>
      <c r="S154" s="6">
        <v>2.7404580153000002</v>
      </c>
      <c r="T154" s="6">
        <v>2.6871703043999999</v>
      </c>
      <c r="U154" s="6">
        <v>6.3430241270999996</v>
      </c>
      <c r="V154" s="6">
        <v>6.180835611</v>
      </c>
      <c r="W154" s="6"/>
      <c r="X154" s="6"/>
      <c r="Y154" s="6"/>
      <c r="Z154" s="6"/>
      <c r="AB154" s="7"/>
      <c r="AC154" s="7"/>
      <c r="AD154" s="8"/>
      <c r="AE154" s="7">
        <v>1.6909090909</v>
      </c>
      <c r="AF154" s="7">
        <v>-0.35472972973</v>
      </c>
      <c r="AG154" s="4"/>
      <c r="AH154" s="9">
        <v>0</v>
      </c>
      <c r="AI154" s="10">
        <v>0</v>
      </c>
    </row>
    <row r="155" spans="2:35" x14ac:dyDescent="0.2">
      <c r="B155" s="3" t="s">
        <v>38</v>
      </c>
      <c r="C155" s="3" t="s">
        <v>3037</v>
      </c>
      <c r="D155" s="3" t="s">
        <v>393</v>
      </c>
      <c r="E155" s="4" t="s">
        <v>1741</v>
      </c>
      <c r="F155" s="3" t="s">
        <v>700</v>
      </c>
      <c r="G155" s="19">
        <v>44306</v>
      </c>
      <c r="H155" s="19">
        <v>41600</v>
      </c>
      <c r="I155" s="45">
        <v>14.6</v>
      </c>
      <c r="J155" s="45">
        <v>27.02</v>
      </c>
      <c r="K155" s="37"/>
      <c r="L155" s="19">
        <v>44243</v>
      </c>
      <c r="M155" s="43">
        <v>1859.1494</v>
      </c>
      <c r="N155" s="43">
        <v>17339.979101000001</v>
      </c>
      <c r="O155" s="37"/>
      <c r="Q155" s="6">
        <v>2.8169014086000001E-2</v>
      </c>
      <c r="R155" s="6">
        <v>3.4971375696999998E-2</v>
      </c>
      <c r="S155" s="6">
        <v>-0.41365461847000001</v>
      </c>
      <c r="T155" s="6">
        <v>-0.47034624404000003</v>
      </c>
      <c r="U155" s="6">
        <v>2.2994350282</v>
      </c>
      <c r="V155" s="6">
        <v>1.8347854866</v>
      </c>
      <c r="W155" s="6">
        <v>-0.16428162564000001</v>
      </c>
      <c r="X155" s="6">
        <v>-0.71286709306999996</v>
      </c>
      <c r="Y155" s="6">
        <v>0.62222222222000001</v>
      </c>
      <c r="Z155" s="6">
        <v>0.52135349506999995</v>
      </c>
      <c r="AB155" s="7">
        <v>1.311015059</v>
      </c>
      <c r="AC155" s="7">
        <v>0.14238284367000001</v>
      </c>
      <c r="AD155" s="8"/>
      <c r="AE155" s="7">
        <v>2.3457249071000001</v>
      </c>
      <c r="AF155" s="7">
        <v>-0.34562211982000002</v>
      </c>
      <c r="AG155" s="4">
        <v>5</v>
      </c>
      <c r="AH155" s="9">
        <v>0</v>
      </c>
      <c r="AI155" s="10">
        <v>0</v>
      </c>
    </row>
    <row r="156" spans="2:35" x14ac:dyDescent="0.2">
      <c r="B156" s="3" t="s">
        <v>1048</v>
      </c>
      <c r="C156" s="3" t="s">
        <v>2413</v>
      </c>
      <c r="D156" s="3" t="s">
        <v>1366</v>
      </c>
      <c r="E156" s="4" t="s">
        <v>1761</v>
      </c>
      <c r="F156" s="3" t="s">
        <v>700</v>
      </c>
      <c r="G156" s="19">
        <v>44606</v>
      </c>
      <c r="H156" s="19">
        <v>43690</v>
      </c>
      <c r="I156" s="45">
        <v>1.1499999999999999</v>
      </c>
      <c r="J156" s="45">
        <v>3.01</v>
      </c>
      <c r="K156" s="37"/>
      <c r="L156" s="19">
        <v>44540</v>
      </c>
      <c r="M156" s="43">
        <v>334.20954999999998</v>
      </c>
      <c r="N156" s="43">
        <v>984.91472738000004</v>
      </c>
      <c r="O156" s="37"/>
      <c r="Q156" s="6">
        <v>2.6785714283999999E-2</v>
      </c>
      <c r="R156" s="6">
        <v>3.0626262506999999E-2</v>
      </c>
      <c r="S156" s="6">
        <v>1.7699115043999999E-2</v>
      </c>
      <c r="T156" s="6">
        <v>7.3712068495000005E-2</v>
      </c>
      <c r="U156" s="6">
        <v>-9.4488188976999996E-2</v>
      </c>
      <c r="V156" s="6">
        <v>-0.21313117991</v>
      </c>
      <c r="W156" s="6"/>
      <c r="X156" s="6"/>
      <c r="Y156" s="6">
        <v>-0.16058394161</v>
      </c>
      <c r="Z156" s="6">
        <v>-8.4105503949000002E-2</v>
      </c>
      <c r="AB156" s="7">
        <v>0.94564133945999995</v>
      </c>
      <c r="AC156" s="7">
        <v>9.6977333565999996E-2</v>
      </c>
      <c r="AD156" s="8"/>
      <c r="AE156" s="7">
        <v>1.0196945338000001</v>
      </c>
      <c r="AF156" s="7">
        <v>-0.31840796020000001</v>
      </c>
      <c r="AG156" s="4">
        <v>5</v>
      </c>
      <c r="AH156" s="9">
        <v>0</v>
      </c>
      <c r="AI156" s="10">
        <v>0</v>
      </c>
    </row>
    <row r="157" spans="2:35" x14ac:dyDescent="0.2">
      <c r="B157" s="3" t="s">
        <v>90</v>
      </c>
      <c r="C157" s="3" t="s">
        <v>2328</v>
      </c>
      <c r="D157" s="3" t="s">
        <v>445</v>
      </c>
      <c r="E157" s="4" t="s">
        <v>1743</v>
      </c>
      <c r="F157" s="3" t="s">
        <v>1988</v>
      </c>
      <c r="G157" s="19">
        <v>45875</v>
      </c>
      <c r="H157" s="19">
        <v>40546</v>
      </c>
      <c r="I157" s="45">
        <v>3.71</v>
      </c>
      <c r="J157" s="45">
        <v>6.07</v>
      </c>
      <c r="K157" s="37"/>
      <c r="L157" s="19">
        <v>45706</v>
      </c>
      <c r="M157" s="43">
        <v>39371.480889999999</v>
      </c>
      <c r="N157" s="43">
        <v>56999.579749999997</v>
      </c>
      <c r="O157" s="37"/>
      <c r="Q157" s="6">
        <v>-8.0213903747999998E-3</v>
      </c>
      <c r="R157" s="6">
        <v>-1.5303278998E-2</v>
      </c>
      <c r="S157" s="6">
        <v>-0.14712643678000001</v>
      </c>
      <c r="T157" s="6">
        <v>-0.15759089568000001</v>
      </c>
      <c r="U157" s="6">
        <v>0.71759259258999997</v>
      </c>
      <c r="V157" s="6">
        <v>0.50671021215000001</v>
      </c>
      <c r="W157" s="6">
        <v>-0.45037037036999999</v>
      </c>
      <c r="X157" s="6">
        <v>-0.98107463242000004</v>
      </c>
      <c r="Y157" s="6">
        <v>-1.8518518518000002E-2</v>
      </c>
      <c r="Z157" s="6">
        <v>-9.7311302151999998E-2</v>
      </c>
      <c r="AB157" s="7">
        <v>0.59515862408999998</v>
      </c>
      <c r="AC157" s="7">
        <v>6.3371829441999997E-2</v>
      </c>
      <c r="AD157" s="8">
        <v>1.4642803019999999</v>
      </c>
      <c r="AE157" s="7">
        <v>0.47081712061999997</v>
      </c>
      <c r="AF157" s="7">
        <v>-0.19957537154999999</v>
      </c>
      <c r="AG157" s="4">
        <v>8</v>
      </c>
      <c r="AH157" s="9">
        <v>0</v>
      </c>
      <c r="AI157" s="10">
        <v>0</v>
      </c>
    </row>
    <row r="158" spans="2:35" x14ac:dyDescent="0.2">
      <c r="B158" s="3" t="s">
        <v>2826</v>
      </c>
      <c r="C158" s="3" t="s">
        <v>2917</v>
      </c>
      <c r="D158" s="3" t="s">
        <v>2876</v>
      </c>
      <c r="E158" s="4" t="s">
        <v>819</v>
      </c>
      <c r="F158" s="3" t="s">
        <v>1960</v>
      </c>
      <c r="G158" s="19">
        <v>45875</v>
      </c>
      <c r="H158" s="19">
        <v>45496</v>
      </c>
      <c r="I158" s="45">
        <v>0.19</v>
      </c>
      <c r="J158" s="45">
        <v>2.2999999999999998</v>
      </c>
      <c r="K158" s="37"/>
      <c r="L158" s="19">
        <v>45544</v>
      </c>
      <c r="M158" s="43">
        <v>154.96913000000001</v>
      </c>
      <c r="N158" s="43">
        <v>6051.1977121999998</v>
      </c>
      <c r="O158" s="37"/>
      <c r="Q158" s="6">
        <v>2.7582477014E-2</v>
      </c>
      <c r="R158" s="6">
        <v>2.0300588389999999E-2</v>
      </c>
      <c r="S158" s="6">
        <v>0.22818358112000001</v>
      </c>
      <c r="T158" s="6">
        <v>0.21771912222000001</v>
      </c>
      <c r="U158" s="6">
        <v>-0.85271317829000004</v>
      </c>
      <c r="V158" s="6">
        <v>-1.0635955587000001</v>
      </c>
      <c r="W158" s="6"/>
      <c r="X158" s="6"/>
      <c r="Y158" s="6">
        <v>-0.66841186736000002</v>
      </c>
      <c r="Z158" s="6">
        <v>-0.747204651</v>
      </c>
      <c r="AB158" s="7">
        <v>1.8889738355000001</v>
      </c>
      <c r="AC158" s="7">
        <v>0.22901062138</v>
      </c>
      <c r="AD158" s="8">
        <v>5.6277512313000003E-2</v>
      </c>
      <c r="AE158" s="7">
        <v>0.14096916300000001</v>
      </c>
      <c r="AF158" s="7">
        <v>-0.45234899329</v>
      </c>
      <c r="AG158" s="4">
        <v>4</v>
      </c>
      <c r="AH158" s="9">
        <v>0</v>
      </c>
      <c r="AI158" s="10">
        <v>0</v>
      </c>
    </row>
    <row r="159" spans="2:35" x14ac:dyDescent="0.2">
      <c r="B159" s="3" t="s">
        <v>1026</v>
      </c>
      <c r="C159" s="3" t="s">
        <v>1849</v>
      </c>
      <c r="D159" s="3" t="s">
        <v>1344</v>
      </c>
      <c r="E159" s="4" t="s">
        <v>1741</v>
      </c>
      <c r="F159" s="3" t="s">
        <v>2005</v>
      </c>
      <c r="G159" s="19">
        <v>45875</v>
      </c>
      <c r="H159" s="19">
        <v>43671</v>
      </c>
      <c r="I159" s="45">
        <v>1.76</v>
      </c>
      <c r="J159" s="45">
        <v>67.099999999999994</v>
      </c>
      <c r="K159" s="37"/>
      <c r="L159" s="19">
        <v>45518</v>
      </c>
      <c r="M159" s="43">
        <v>35.548479999999998</v>
      </c>
      <c r="N159" s="43">
        <v>499.44096622000001</v>
      </c>
      <c r="O159" s="37"/>
      <c r="Q159" s="6">
        <v>-5.6497175146E-3</v>
      </c>
      <c r="R159" s="6">
        <v>-1.2931606138E-2</v>
      </c>
      <c r="S159" s="6">
        <v>1.1494252874000001E-2</v>
      </c>
      <c r="T159" s="6">
        <v>1.0297939733999999E-3</v>
      </c>
      <c r="U159" s="6">
        <v>-0.96923076922999996</v>
      </c>
      <c r="V159" s="6">
        <v>-1.1801131496999999</v>
      </c>
      <c r="W159" s="6">
        <v>-0.99177570093</v>
      </c>
      <c r="X159" s="6">
        <v>-1.5224799630000001</v>
      </c>
      <c r="Y159" s="6">
        <v>-0.872</v>
      </c>
      <c r="Z159" s="6">
        <v>-0.95079278362999997</v>
      </c>
      <c r="AB159" s="7">
        <v>1.5403736658</v>
      </c>
      <c r="AC159" s="7">
        <v>0.15631099962</v>
      </c>
      <c r="AD159" s="8">
        <v>-0.59649416076999995</v>
      </c>
      <c r="AE159" s="7">
        <v>0.10526315789</v>
      </c>
      <c r="AF159" s="7">
        <v>-0.73745454545</v>
      </c>
      <c r="AG159" s="4">
        <v>3</v>
      </c>
      <c r="AH159" s="9">
        <v>0</v>
      </c>
      <c r="AI159" s="10">
        <v>0</v>
      </c>
    </row>
    <row r="160" spans="2:35" x14ac:dyDescent="0.2">
      <c r="B160" s="3" t="s">
        <v>1829</v>
      </c>
      <c r="C160" s="3" t="s">
        <v>2360</v>
      </c>
      <c r="D160" s="3" t="s">
        <v>1843</v>
      </c>
      <c r="E160" s="4" t="s">
        <v>1741</v>
      </c>
      <c r="F160" s="3" t="s">
        <v>1981</v>
      </c>
      <c r="G160" s="19">
        <v>44785</v>
      </c>
      <c r="H160" s="19">
        <v>44019</v>
      </c>
      <c r="I160" s="45">
        <v>1.54</v>
      </c>
      <c r="J160" s="45">
        <v>4.9400000000000004</v>
      </c>
      <c r="K160" s="37"/>
      <c r="L160" s="19">
        <v>44424</v>
      </c>
      <c r="M160" s="43">
        <v>246.46776</v>
      </c>
      <c r="N160" s="43">
        <v>147.33170118999999</v>
      </c>
      <c r="O160" s="37"/>
      <c r="Q160" s="6">
        <v>0</v>
      </c>
      <c r="R160" s="6">
        <v>-1.7322396707000001E-2</v>
      </c>
      <c r="S160" s="6">
        <v>4.0540540542E-2</v>
      </c>
      <c r="T160" s="6">
        <v>-8.0269661615999993E-2</v>
      </c>
      <c r="U160" s="6">
        <v>-0.71106941839000004</v>
      </c>
      <c r="V160" s="6">
        <v>-0.67056574530000002</v>
      </c>
      <c r="W160" s="6"/>
      <c r="X160" s="6"/>
      <c r="Y160" s="6">
        <v>6.5359477120999999E-3</v>
      </c>
      <c r="Z160" s="6">
        <v>0.10851069478</v>
      </c>
      <c r="AB160" s="7">
        <v>0.67861874456000004</v>
      </c>
      <c r="AC160" s="7">
        <v>6.9635987614E-2</v>
      </c>
      <c r="AD160" s="8"/>
      <c r="AE160" s="7">
        <v>0.19379844961000001</v>
      </c>
      <c r="AF160" s="7">
        <v>-0.34420289855000002</v>
      </c>
      <c r="AG160" s="4">
        <v>5</v>
      </c>
      <c r="AH160" s="9">
        <v>0</v>
      </c>
      <c r="AI160" s="10">
        <v>0</v>
      </c>
    </row>
    <row r="161" spans="2:35" x14ac:dyDescent="0.2">
      <c r="B161" s="3" t="s">
        <v>2972</v>
      </c>
      <c r="C161" s="3" t="s">
        <v>3038</v>
      </c>
      <c r="D161" s="3" t="s">
        <v>3143</v>
      </c>
      <c r="E161" s="4" t="s">
        <v>1750</v>
      </c>
      <c r="F161" s="3" t="s">
        <v>1960</v>
      </c>
      <c r="G161" s="19">
        <v>45875</v>
      </c>
      <c r="H161" s="19">
        <v>45848</v>
      </c>
      <c r="I161" s="45">
        <v>3.98</v>
      </c>
      <c r="J161" s="45"/>
      <c r="K161" s="37"/>
      <c r="L161" s="19"/>
      <c r="M161" s="43">
        <v>256.37567999999999</v>
      </c>
      <c r="N161" s="43"/>
      <c r="O161" s="37"/>
      <c r="Q161" s="6">
        <v>7.5949367092E-3</v>
      </c>
      <c r="R161" s="6">
        <v>3.1304808545000001E-4</v>
      </c>
      <c r="S161" s="6"/>
      <c r="T161" s="6"/>
      <c r="U161" s="6"/>
      <c r="V161" s="6"/>
      <c r="W161" s="6"/>
      <c r="X161" s="6"/>
      <c r="Y161" s="6"/>
      <c r="Z161" s="6"/>
      <c r="AB161" s="7"/>
      <c r="AC161" s="7"/>
      <c r="AD161" s="8"/>
      <c r="AE161" s="7">
        <v>9.0410958902999994E-2</v>
      </c>
      <c r="AF161" s="7">
        <v>9.0410958902999994E-2</v>
      </c>
      <c r="AG161" s="4"/>
      <c r="AH161" s="9"/>
      <c r="AI161" s="10"/>
    </row>
    <row r="162" spans="2:35" x14ac:dyDescent="0.2">
      <c r="B162" s="3" t="s">
        <v>2200</v>
      </c>
      <c r="C162" s="3" t="s">
        <v>3039</v>
      </c>
      <c r="D162" s="3" t="s">
        <v>2210</v>
      </c>
      <c r="E162" s="4" t="s">
        <v>1741</v>
      </c>
      <c r="F162" s="3" t="s">
        <v>1961</v>
      </c>
      <c r="G162" s="19">
        <v>45875</v>
      </c>
      <c r="H162" s="19">
        <v>44370</v>
      </c>
      <c r="I162" s="45">
        <v>1.29</v>
      </c>
      <c r="J162" s="45">
        <v>54.75</v>
      </c>
      <c r="K162" s="37"/>
      <c r="L162" s="19">
        <v>45526</v>
      </c>
      <c r="M162" s="43">
        <v>112.89951000000001</v>
      </c>
      <c r="N162" s="43">
        <v>5591.0437503000003</v>
      </c>
      <c r="O162" s="37"/>
      <c r="Q162" s="6">
        <v>-7.6923076912999997E-3</v>
      </c>
      <c r="R162" s="6">
        <v>-1.4974196315E-2</v>
      </c>
      <c r="S162" s="6">
        <v>-0.14000000000000001</v>
      </c>
      <c r="T162" s="6">
        <v>-0.15046445889999999</v>
      </c>
      <c r="U162" s="6">
        <v>-0.97507246377000001</v>
      </c>
      <c r="V162" s="6">
        <v>-1.1859548442000001</v>
      </c>
      <c r="W162" s="6">
        <v>-0.99749514562999997</v>
      </c>
      <c r="X162" s="6">
        <v>-1.5281994077000001</v>
      </c>
      <c r="Y162" s="6">
        <v>-0.97084745763000002</v>
      </c>
      <c r="Z162" s="6">
        <v>-1.0496402413000001</v>
      </c>
      <c r="AB162" s="7">
        <v>1.7265022445</v>
      </c>
      <c r="AC162" s="7">
        <v>0.1791359465</v>
      </c>
      <c r="AD162" s="8">
        <v>-0.51864108786999996</v>
      </c>
      <c r="AE162" s="7">
        <v>0.15942028986000001</v>
      </c>
      <c r="AF162" s="7">
        <v>-0.90506650421000001</v>
      </c>
      <c r="AG162" s="4">
        <v>4</v>
      </c>
      <c r="AH162" s="9">
        <v>0</v>
      </c>
      <c r="AI162" s="10">
        <v>0</v>
      </c>
    </row>
    <row r="163" spans="2:35" x14ac:dyDescent="0.2">
      <c r="B163" s="3" t="s">
        <v>1027</v>
      </c>
      <c r="C163" s="3" t="s">
        <v>1523</v>
      </c>
      <c r="D163" s="3" t="s">
        <v>1345</v>
      </c>
      <c r="E163" s="4" t="s">
        <v>1750</v>
      </c>
      <c r="F163" s="3" t="s">
        <v>1972</v>
      </c>
      <c r="G163" s="19">
        <v>45107</v>
      </c>
      <c r="H163" s="19">
        <v>40546</v>
      </c>
      <c r="I163" s="45">
        <v>1.1200000000000001</v>
      </c>
      <c r="J163" s="45">
        <v>7.88</v>
      </c>
      <c r="K163" s="37"/>
      <c r="L163" s="19">
        <v>44781</v>
      </c>
      <c r="M163" s="43">
        <v>24.354399999999998</v>
      </c>
      <c r="N163" s="43">
        <v>104.72594198</v>
      </c>
      <c r="O163" s="37"/>
      <c r="Q163" s="6">
        <v>-5.0847457626000001E-2</v>
      </c>
      <c r="R163" s="6">
        <v>-6.3116475288000004E-2</v>
      </c>
      <c r="S163" s="6">
        <v>-0.59272727273000003</v>
      </c>
      <c r="T163" s="6">
        <v>-0.65745478557000003</v>
      </c>
      <c r="U163" s="6">
        <v>-0.63278688525000004</v>
      </c>
      <c r="V163" s="6">
        <v>-0.80846277511999998</v>
      </c>
      <c r="W163" s="6">
        <v>-0.57251908396999995</v>
      </c>
      <c r="X163" s="6">
        <v>-1.0079912495000001</v>
      </c>
      <c r="Y163" s="6">
        <v>-0.62918818700000001</v>
      </c>
      <c r="Z163" s="6">
        <v>-0.78829223699999995</v>
      </c>
      <c r="AB163" s="7">
        <v>1.2854011144999999</v>
      </c>
      <c r="AC163" s="7">
        <v>0.13856513823</v>
      </c>
      <c r="AD163" s="8"/>
      <c r="AE163" s="7">
        <v>0.25480068865</v>
      </c>
      <c r="AF163" s="7">
        <v>-0.59272727273000003</v>
      </c>
      <c r="AG163" s="4">
        <v>4</v>
      </c>
      <c r="AH163" s="9">
        <v>0</v>
      </c>
      <c r="AI163" s="10">
        <v>0</v>
      </c>
    </row>
    <row r="164" spans="2:35" x14ac:dyDescent="0.2">
      <c r="B164" s="3" t="s">
        <v>1915</v>
      </c>
      <c r="C164" s="3" t="s">
        <v>2918</v>
      </c>
      <c r="D164" s="3" t="s">
        <v>1922</v>
      </c>
      <c r="E164" s="4" t="s">
        <v>1741</v>
      </c>
      <c r="F164" s="3" t="s">
        <v>700</v>
      </c>
      <c r="G164" s="19">
        <v>45875</v>
      </c>
      <c r="H164" s="19">
        <v>44103</v>
      </c>
      <c r="I164" s="45">
        <v>2.46</v>
      </c>
      <c r="J164" s="45">
        <v>1136</v>
      </c>
      <c r="K164" s="37"/>
      <c r="L164" s="19">
        <v>45572</v>
      </c>
      <c r="M164" s="43">
        <v>79.49736</v>
      </c>
      <c r="N164" s="43">
        <v>352.16462175999999</v>
      </c>
      <c r="O164" s="37"/>
      <c r="Q164" s="6">
        <v>-4.0485829968000004E-3</v>
      </c>
      <c r="R164" s="6">
        <v>-1.1330471619999999E-2</v>
      </c>
      <c r="S164" s="6">
        <v>-0.99328602619999995</v>
      </c>
      <c r="T164" s="6">
        <v>-1.0037504851000001</v>
      </c>
      <c r="U164" s="6">
        <v>-0.99440909090999996</v>
      </c>
      <c r="V164" s="6">
        <v>-1.2052914714</v>
      </c>
      <c r="W164" s="6">
        <v>-0.99982979704999997</v>
      </c>
      <c r="X164" s="6">
        <v>-1.5305340591000001</v>
      </c>
      <c r="Y164" s="6">
        <v>-0.99572916667</v>
      </c>
      <c r="Z164" s="6">
        <v>-1.0745219503000001</v>
      </c>
      <c r="AB164" s="7">
        <v>4.6497775963999999</v>
      </c>
      <c r="AC164" s="7">
        <v>0.15841120991999999</v>
      </c>
      <c r="AD164" s="8">
        <v>-0.42105485133999998</v>
      </c>
      <c r="AE164" s="7">
        <v>0.33599467730999999</v>
      </c>
      <c r="AF164" s="7">
        <v>-0.99195368170999998</v>
      </c>
      <c r="AG164" s="4">
        <v>4</v>
      </c>
      <c r="AH164" s="9">
        <v>0</v>
      </c>
      <c r="AI164" s="10">
        <v>0</v>
      </c>
    </row>
    <row r="165" spans="2:35" x14ac:dyDescent="0.2">
      <c r="B165" s="3" t="s">
        <v>1028</v>
      </c>
      <c r="C165" s="3" t="s">
        <v>1524</v>
      </c>
      <c r="D165" s="3" t="s">
        <v>1346</v>
      </c>
      <c r="E165" s="4" t="s">
        <v>1741</v>
      </c>
      <c r="F165" s="3" t="s">
        <v>1956</v>
      </c>
      <c r="G165" s="19">
        <v>45225</v>
      </c>
      <c r="H165" s="19">
        <v>42313</v>
      </c>
      <c r="I165" s="45">
        <v>0.43</v>
      </c>
      <c r="J165" s="45">
        <v>9.7355999999999998</v>
      </c>
      <c r="K165" s="37"/>
      <c r="L165" s="19">
        <v>44865</v>
      </c>
      <c r="M165" s="43">
        <v>445.01344999999998</v>
      </c>
      <c r="N165" s="43">
        <v>158.32878536000001</v>
      </c>
      <c r="O165" s="37"/>
      <c r="Q165" s="6">
        <v>-0.23514763428999999</v>
      </c>
      <c r="R165" s="6">
        <v>-0.22331512378999999</v>
      </c>
      <c r="S165" s="6">
        <v>-0.78958700332999998</v>
      </c>
      <c r="T165" s="6">
        <v>-0.75769299533000001</v>
      </c>
      <c r="U165" s="6">
        <v>-0.95729551503999999</v>
      </c>
      <c r="V165" s="6">
        <v>-1.0373430271999999</v>
      </c>
      <c r="W165" s="6">
        <v>-0.99794533639000005</v>
      </c>
      <c r="X165" s="6">
        <v>-1.2144306332000001</v>
      </c>
      <c r="Y165" s="6">
        <v>-0.82780714399999999</v>
      </c>
      <c r="Z165" s="6">
        <v>-0.90535109504</v>
      </c>
      <c r="AB165" s="7">
        <v>1.0962795962</v>
      </c>
      <c r="AC165" s="7">
        <v>0.10799399138</v>
      </c>
      <c r="AD165" s="8"/>
      <c r="AE165" s="7">
        <v>0.45314752523000001</v>
      </c>
      <c r="AF165" s="7">
        <v>-0.79960218703999997</v>
      </c>
      <c r="AG165" s="4">
        <v>4</v>
      </c>
      <c r="AH165" s="9">
        <v>0</v>
      </c>
      <c r="AI165" s="10">
        <v>0</v>
      </c>
    </row>
    <row r="166" spans="2:35" x14ac:dyDescent="0.2">
      <c r="B166" s="3" t="s">
        <v>91</v>
      </c>
      <c r="C166" s="3" t="s">
        <v>2734</v>
      </c>
      <c r="D166" s="3" t="s">
        <v>446</v>
      </c>
      <c r="E166" s="4" t="s">
        <v>1758</v>
      </c>
      <c r="F166" s="3" t="s">
        <v>1986</v>
      </c>
      <c r="G166" s="19">
        <v>45875</v>
      </c>
      <c r="H166" s="19">
        <v>43676</v>
      </c>
      <c r="I166" s="45">
        <v>2.35</v>
      </c>
      <c r="J166" s="45">
        <v>6.68</v>
      </c>
      <c r="K166" s="37"/>
      <c r="L166" s="19">
        <v>45519</v>
      </c>
      <c r="M166" s="43">
        <v>21311.933799999999</v>
      </c>
      <c r="N166" s="43">
        <v>10368.181191</v>
      </c>
      <c r="O166" s="37"/>
      <c r="Q166" s="6">
        <v>8.2949308757000004E-2</v>
      </c>
      <c r="R166" s="6">
        <v>7.5667420132999999E-2</v>
      </c>
      <c r="S166" s="6">
        <v>0.11374407582</v>
      </c>
      <c r="T166" s="6">
        <v>0.10327961692</v>
      </c>
      <c r="U166" s="6">
        <v>-0.59621993126999995</v>
      </c>
      <c r="V166" s="6">
        <v>-0.80710231172000002</v>
      </c>
      <c r="W166" s="6">
        <v>-0.40806045340000002</v>
      </c>
      <c r="X166" s="6">
        <v>-0.93876471544999995</v>
      </c>
      <c r="Y166" s="6">
        <v>-0.39743589744000002</v>
      </c>
      <c r="Z166" s="6">
        <v>-0.47622868106999999</v>
      </c>
      <c r="AB166" s="7">
        <v>0.65733010451999996</v>
      </c>
      <c r="AC166" s="7">
        <v>6.7955415549999995E-2</v>
      </c>
      <c r="AD166" s="8">
        <v>-0.81595192802000005</v>
      </c>
      <c r="AE166" s="7">
        <v>0.15763546798</v>
      </c>
      <c r="AF166" s="7">
        <v>-0.26801152738</v>
      </c>
      <c r="AG166" s="4">
        <v>3</v>
      </c>
      <c r="AH166" s="9">
        <v>0</v>
      </c>
      <c r="AI166" s="10">
        <v>0</v>
      </c>
    </row>
    <row r="167" spans="2:35" x14ac:dyDescent="0.2">
      <c r="B167" s="3" t="s">
        <v>1029</v>
      </c>
      <c r="C167" s="3" t="s">
        <v>1525</v>
      </c>
      <c r="D167" s="3" t="s">
        <v>1347</v>
      </c>
      <c r="E167" s="4" t="s">
        <v>1751</v>
      </c>
      <c r="F167" s="3" t="s">
        <v>1972</v>
      </c>
      <c r="G167" s="19">
        <v>45875</v>
      </c>
      <c r="H167" s="19">
        <v>40546</v>
      </c>
      <c r="I167" s="45">
        <v>4.97</v>
      </c>
      <c r="J167" s="45">
        <v>5.2</v>
      </c>
      <c r="K167" s="37"/>
      <c r="L167" s="19">
        <v>45856</v>
      </c>
      <c r="M167" s="43">
        <v>47.930680000000002</v>
      </c>
      <c r="N167" s="43">
        <v>1019.5230184</v>
      </c>
      <c r="O167" s="37"/>
      <c r="Q167" s="6">
        <v>2.0533880902999999E-2</v>
      </c>
      <c r="R167" s="6">
        <v>1.3251992279000001E-2</v>
      </c>
      <c r="S167" s="6">
        <v>-7.9840319358000008E-3</v>
      </c>
      <c r="T167" s="6">
        <v>-1.8448490836999999E-2</v>
      </c>
      <c r="U167" s="6">
        <v>0.77500000000000002</v>
      </c>
      <c r="V167" s="6">
        <v>0.56411761955999995</v>
      </c>
      <c r="W167" s="6">
        <v>1.0708333333</v>
      </c>
      <c r="X167" s="6">
        <v>0.54012907127999998</v>
      </c>
      <c r="Y167" s="6">
        <v>0.50606060606000003</v>
      </c>
      <c r="Z167" s="6">
        <v>0.42726782243</v>
      </c>
      <c r="AB167" s="7">
        <v>0.41262515261999999</v>
      </c>
      <c r="AC167" s="7">
        <v>4.3697706752999999E-2</v>
      </c>
      <c r="AD167" s="8">
        <v>1.8822503991999999</v>
      </c>
      <c r="AE167" s="7">
        <v>0.22162162161999999</v>
      </c>
      <c r="AF167" s="7">
        <v>-3.2010243277999999E-2</v>
      </c>
      <c r="AG167" s="4">
        <v>8</v>
      </c>
      <c r="AH167" s="9">
        <v>0</v>
      </c>
      <c r="AI167" s="10">
        <v>0</v>
      </c>
    </row>
    <row r="168" spans="2:35" x14ac:dyDescent="0.2">
      <c r="B168" s="3" t="s">
        <v>92</v>
      </c>
      <c r="C168" s="3" t="s">
        <v>504</v>
      </c>
      <c r="D168" s="3" t="s">
        <v>447</v>
      </c>
      <c r="E168" s="4" t="s">
        <v>1745</v>
      </c>
      <c r="F168" s="3" t="s">
        <v>1989</v>
      </c>
      <c r="G168" s="19">
        <v>45875</v>
      </c>
      <c r="H168" s="19">
        <v>40546</v>
      </c>
      <c r="I168" s="45">
        <v>33.880000000000003</v>
      </c>
      <c r="J168" s="45">
        <v>33.880000000000003</v>
      </c>
      <c r="K168" s="37"/>
      <c r="L168" s="19">
        <v>45875</v>
      </c>
      <c r="M168" s="43">
        <v>374892.22847999999</v>
      </c>
      <c r="N168" s="43">
        <v>298090.32868999999</v>
      </c>
      <c r="O168" s="37"/>
      <c r="Q168" s="6">
        <v>8.333333335E-3</v>
      </c>
      <c r="R168" s="6">
        <v>1.0514447112000001E-3</v>
      </c>
      <c r="S168" s="6">
        <v>9.5376656966999998E-2</v>
      </c>
      <c r="T168" s="6">
        <v>8.4912198066000005E-2</v>
      </c>
      <c r="U168" s="6">
        <v>0.18890243506000001</v>
      </c>
      <c r="V168" s="6">
        <v>-2.1979945388000001E-2</v>
      </c>
      <c r="W168" s="6">
        <v>0.43104092028000002</v>
      </c>
      <c r="X168" s="6">
        <v>-9.9663341766999994E-2</v>
      </c>
      <c r="Y168" s="6">
        <v>0.28516931077000002</v>
      </c>
      <c r="Z168" s="6">
        <v>0.20637652712999999</v>
      </c>
      <c r="AB168" s="7">
        <v>0.30830168387000001</v>
      </c>
      <c r="AC168" s="7">
        <v>3.1753701436000002E-2</v>
      </c>
      <c r="AD168" s="8">
        <v>0.66224024218999999</v>
      </c>
      <c r="AE168" s="7">
        <v>0.171805603</v>
      </c>
      <c r="AF168" s="7">
        <v>-0.18733353062999999</v>
      </c>
      <c r="AG168" s="4">
        <v>7</v>
      </c>
      <c r="AH168" s="9">
        <v>0.13114754098</v>
      </c>
      <c r="AI168" s="10">
        <v>0.72</v>
      </c>
    </row>
    <row r="169" spans="2:35" x14ac:dyDescent="0.2">
      <c r="B169" s="3" t="s">
        <v>2</v>
      </c>
      <c r="C169" s="3" t="s">
        <v>25</v>
      </c>
      <c r="D169" s="3" t="s">
        <v>31</v>
      </c>
      <c r="E169" s="4" t="s">
        <v>1749</v>
      </c>
      <c r="F169" s="3" t="s">
        <v>1984</v>
      </c>
      <c r="G169" s="19">
        <v>45875</v>
      </c>
      <c r="H169" s="19">
        <v>40981</v>
      </c>
      <c r="I169" s="45">
        <v>2.6</v>
      </c>
      <c r="J169" s="45">
        <v>2.8329929528000002</v>
      </c>
      <c r="K169" s="37"/>
      <c r="L169" s="19">
        <v>45839</v>
      </c>
      <c r="M169" s="43">
        <v>37.3568</v>
      </c>
      <c r="N169" s="43">
        <v>132.51179078999999</v>
      </c>
      <c r="O169" s="37"/>
      <c r="Q169" s="6">
        <v>2.3622047242999999E-2</v>
      </c>
      <c r="R169" s="6">
        <v>1.634015862E-2</v>
      </c>
      <c r="S169" s="6">
        <v>-1.3883593935999999E-2</v>
      </c>
      <c r="T169" s="6">
        <v>-2.4348052836999999E-2</v>
      </c>
      <c r="U169" s="6">
        <v>0.21582503784000001</v>
      </c>
      <c r="V169" s="6">
        <v>4.9426573933999997E-3</v>
      </c>
      <c r="W169" s="6">
        <v>0.10027599500000001</v>
      </c>
      <c r="X169" s="6">
        <v>-0.43042826703999998</v>
      </c>
      <c r="Y169" s="6">
        <v>0.51933025936999999</v>
      </c>
      <c r="Z169" s="6">
        <v>0.44053747574000002</v>
      </c>
      <c r="AB169" s="7">
        <v>0.38751745824</v>
      </c>
      <c r="AC169" s="7">
        <v>4.0334026165000002E-2</v>
      </c>
      <c r="AD169" s="8">
        <v>0.62481573025000003</v>
      </c>
      <c r="AE169" s="7">
        <v>0.14614983783999999</v>
      </c>
      <c r="AF169" s="7">
        <v>-0.12720744552999999</v>
      </c>
      <c r="AG169" s="4">
        <v>6</v>
      </c>
      <c r="AH169" s="9">
        <v>5.7203508771999999E-2</v>
      </c>
      <c r="AI169" s="10">
        <v>0.13042400000000001</v>
      </c>
    </row>
    <row r="170" spans="2:35" x14ac:dyDescent="0.2">
      <c r="B170" s="3" t="s">
        <v>3</v>
      </c>
      <c r="C170" s="3" t="s">
        <v>25</v>
      </c>
      <c r="D170" s="3" t="s">
        <v>32</v>
      </c>
      <c r="E170" s="4" t="s">
        <v>1749</v>
      </c>
      <c r="F170" s="3" t="s">
        <v>1984</v>
      </c>
      <c r="G170" s="19">
        <v>45875</v>
      </c>
      <c r="H170" s="19">
        <v>37216</v>
      </c>
      <c r="I170" s="45">
        <v>2.85</v>
      </c>
      <c r="J170" s="45">
        <v>3.0961619573000001</v>
      </c>
      <c r="K170" s="37"/>
      <c r="L170" s="19">
        <v>45841</v>
      </c>
      <c r="M170" s="43">
        <v>111951.0267</v>
      </c>
      <c r="N170" s="43">
        <v>118966.89694000001</v>
      </c>
      <c r="O170" s="37"/>
      <c r="Q170" s="6">
        <v>1.0638297872E-2</v>
      </c>
      <c r="R170" s="6">
        <v>3.3564092481999999E-3</v>
      </c>
      <c r="S170" s="6">
        <v>-7.9505517053999997E-2</v>
      </c>
      <c r="T170" s="6">
        <v>-8.9969975955000003E-2</v>
      </c>
      <c r="U170" s="6">
        <v>0.24812700092000001</v>
      </c>
      <c r="V170" s="6">
        <v>3.7244620479999997E-2</v>
      </c>
      <c r="W170" s="6">
        <v>1.9528881389999999E-2</v>
      </c>
      <c r="X170" s="6">
        <v>-0.51117538066000001</v>
      </c>
      <c r="Y170" s="6">
        <v>0.60313237641999995</v>
      </c>
      <c r="Z170" s="6">
        <v>0.52433959277999997</v>
      </c>
      <c r="AB170" s="7">
        <v>0.37098406072000001</v>
      </c>
      <c r="AC170" s="7">
        <v>3.9130627676999999E-2</v>
      </c>
      <c r="AD170" s="8">
        <v>0.72614502265000003</v>
      </c>
      <c r="AE170" s="7">
        <v>0.17240500365</v>
      </c>
      <c r="AF170" s="7">
        <v>-0.13646535381</v>
      </c>
      <c r="AG170" s="4">
        <v>6</v>
      </c>
      <c r="AH170" s="9">
        <v>8.7332000000000007E-2</v>
      </c>
      <c r="AI170" s="10">
        <v>0.21833</v>
      </c>
    </row>
    <row r="171" spans="2:35" x14ac:dyDescent="0.2">
      <c r="B171" s="3" t="s">
        <v>1030</v>
      </c>
      <c r="C171" s="3" t="s">
        <v>1831</v>
      </c>
      <c r="D171" s="3" t="s">
        <v>1348</v>
      </c>
      <c r="E171" s="4" t="s">
        <v>1751</v>
      </c>
      <c r="F171" s="3" t="s">
        <v>1960</v>
      </c>
      <c r="G171" s="19">
        <v>45875</v>
      </c>
      <c r="H171" s="19">
        <v>43571</v>
      </c>
      <c r="I171" s="45">
        <v>11.84</v>
      </c>
      <c r="J171" s="45">
        <v>13.37</v>
      </c>
      <c r="K171" s="37"/>
      <c r="L171" s="19">
        <v>45845</v>
      </c>
      <c r="M171" s="43">
        <v>817.33888000000002</v>
      </c>
      <c r="N171" s="43">
        <v>523.24489643000004</v>
      </c>
      <c r="O171" s="37"/>
      <c r="Q171" s="6">
        <v>-2.5273799492E-3</v>
      </c>
      <c r="R171" s="6">
        <v>-9.8092685729999993E-3</v>
      </c>
      <c r="S171" s="6">
        <v>-0.10574018127</v>
      </c>
      <c r="T171" s="6">
        <v>-0.11620464017</v>
      </c>
      <c r="U171" s="6">
        <v>0.71843251089000004</v>
      </c>
      <c r="V171" s="6">
        <v>0.50755013043999997</v>
      </c>
      <c r="W171" s="6">
        <v>0.90660225442999998</v>
      </c>
      <c r="X171" s="6">
        <v>0.37589799237999999</v>
      </c>
      <c r="Y171" s="6">
        <v>0.25556733828</v>
      </c>
      <c r="Z171" s="6">
        <v>0.17677455465</v>
      </c>
      <c r="AB171" s="7">
        <v>0.47934256853000001</v>
      </c>
      <c r="AC171" s="7">
        <v>4.9979696864999999E-2</v>
      </c>
      <c r="AD171" s="8">
        <v>1.8545706279</v>
      </c>
      <c r="AE171" s="7">
        <v>0.28921568626999999</v>
      </c>
      <c r="AF171" s="7">
        <v>-0.11178707223999999</v>
      </c>
      <c r="AG171" s="4">
        <v>7</v>
      </c>
      <c r="AH171" s="9">
        <v>0</v>
      </c>
      <c r="AI171" s="10">
        <v>0</v>
      </c>
    </row>
    <row r="172" spans="2:35" x14ac:dyDescent="0.2">
      <c r="B172" s="3" t="s">
        <v>4</v>
      </c>
      <c r="C172" s="3" t="s">
        <v>26</v>
      </c>
      <c r="D172" s="3" t="s">
        <v>33</v>
      </c>
      <c r="E172" s="4" t="s">
        <v>1749</v>
      </c>
      <c r="F172" s="3" t="s">
        <v>1963</v>
      </c>
      <c r="G172" s="19">
        <v>45875</v>
      </c>
      <c r="H172" s="19">
        <v>41221</v>
      </c>
      <c r="I172" s="45">
        <v>3.78</v>
      </c>
      <c r="J172" s="45">
        <v>4.6616332787000001</v>
      </c>
      <c r="K172" s="37"/>
      <c r="L172" s="19">
        <v>45551</v>
      </c>
      <c r="M172" s="43">
        <v>53.11656</v>
      </c>
      <c r="N172" s="43">
        <v>128.23700650999999</v>
      </c>
      <c r="O172" s="37"/>
      <c r="Q172" s="6">
        <v>0</v>
      </c>
      <c r="R172" s="6">
        <v>-7.2818886237999998E-3</v>
      </c>
      <c r="S172" s="6">
        <v>-2.5773195876999999E-2</v>
      </c>
      <c r="T172" s="6">
        <v>-3.6237654777999999E-2</v>
      </c>
      <c r="U172" s="6">
        <v>-0.12199417418</v>
      </c>
      <c r="V172" s="6">
        <v>-0.33287655462999999</v>
      </c>
      <c r="W172" s="6">
        <v>4.6845445134999997E-2</v>
      </c>
      <c r="X172" s="6">
        <v>-0.48385881691999999</v>
      </c>
      <c r="Y172" s="6">
        <v>4.7091412742000002E-2</v>
      </c>
      <c r="Z172" s="6">
        <v>-3.1701370892000001E-2</v>
      </c>
      <c r="AB172" s="7">
        <v>0.24448549993999999</v>
      </c>
      <c r="AC172" s="7">
        <v>2.5236521072000001E-2</v>
      </c>
      <c r="AD172" s="8">
        <v>-0.57096034221000003</v>
      </c>
      <c r="AE172" s="7">
        <v>0.11484593837</v>
      </c>
      <c r="AF172" s="7">
        <v>-9.5238095238999995E-2</v>
      </c>
      <c r="AG172" s="4">
        <v>3</v>
      </c>
      <c r="AH172" s="9">
        <v>6.0153159041999998E-2</v>
      </c>
      <c r="AI172" s="10">
        <v>0.27610299999999999</v>
      </c>
    </row>
    <row r="173" spans="2:35" x14ac:dyDescent="0.2">
      <c r="B173" s="3" t="s">
        <v>5</v>
      </c>
      <c r="C173" s="3" t="s">
        <v>27</v>
      </c>
      <c r="D173" s="3" t="s">
        <v>34</v>
      </c>
      <c r="E173" s="4" t="s">
        <v>1749</v>
      </c>
      <c r="F173" s="3" t="s">
        <v>1961</v>
      </c>
      <c r="G173" s="19">
        <v>45875</v>
      </c>
      <c r="H173" s="19">
        <v>36151</v>
      </c>
      <c r="I173" s="45">
        <v>3.15</v>
      </c>
      <c r="J173" s="45">
        <v>7.54</v>
      </c>
      <c r="K173" s="37"/>
      <c r="L173" s="19">
        <v>45561</v>
      </c>
      <c r="M173" s="43">
        <v>1655.5202999999999</v>
      </c>
      <c r="N173" s="43">
        <v>3498.2931364000001</v>
      </c>
      <c r="O173" s="37"/>
      <c r="Q173" s="6">
        <v>9.6153846171000007E-3</v>
      </c>
      <c r="R173" s="6">
        <v>2.3334959933000001E-3</v>
      </c>
      <c r="S173" s="6">
        <v>-7.6246334311000002E-2</v>
      </c>
      <c r="T173" s="6">
        <v>-8.6710793211999995E-2</v>
      </c>
      <c r="U173" s="6">
        <v>-0.44346289753000001</v>
      </c>
      <c r="V173" s="6">
        <v>-0.65434527796999997</v>
      </c>
      <c r="W173" s="6">
        <v>-0.76956839794999998</v>
      </c>
      <c r="X173" s="6">
        <v>-1.3002726600000001</v>
      </c>
      <c r="Y173" s="6">
        <v>-0.18393782383000001</v>
      </c>
      <c r="Z173" s="6">
        <v>-0.26273060746999999</v>
      </c>
      <c r="AB173" s="7">
        <v>0.56305612650000003</v>
      </c>
      <c r="AC173" s="7">
        <v>5.8665478021999999E-2</v>
      </c>
      <c r="AD173" s="8">
        <v>-0.65399264001000001</v>
      </c>
      <c r="AE173" s="7">
        <v>0.20207253886000001</v>
      </c>
      <c r="AF173" s="7">
        <v>-0.23107569720999999</v>
      </c>
      <c r="AG173" s="4">
        <v>3</v>
      </c>
      <c r="AH173" s="9">
        <v>0</v>
      </c>
      <c r="AI173" s="10">
        <v>0</v>
      </c>
    </row>
    <row r="174" spans="2:35" x14ac:dyDescent="0.2">
      <c r="B174" s="3" t="s">
        <v>2398</v>
      </c>
      <c r="C174" s="3" t="s">
        <v>2414</v>
      </c>
      <c r="D174" s="3" t="s">
        <v>2424</v>
      </c>
      <c r="E174" s="4" t="s">
        <v>1751</v>
      </c>
      <c r="F174" s="3" t="s">
        <v>1979</v>
      </c>
      <c r="G174" s="19">
        <v>45875</v>
      </c>
      <c r="H174" s="19">
        <v>44705</v>
      </c>
      <c r="I174" s="45">
        <v>1.68</v>
      </c>
      <c r="J174" s="45">
        <v>15</v>
      </c>
      <c r="K174" s="37"/>
      <c r="L174" s="19">
        <v>45667</v>
      </c>
      <c r="M174" s="43">
        <v>22.804320000000001</v>
      </c>
      <c r="N174" s="43">
        <v>875.48117432000004</v>
      </c>
      <c r="O174" s="37"/>
      <c r="Q174" s="6">
        <v>-0.04</v>
      </c>
      <c r="R174" s="6">
        <v>-4.7281888623999999E-2</v>
      </c>
      <c r="S174" s="6">
        <v>-0.36675461740999998</v>
      </c>
      <c r="T174" s="6">
        <v>-0.37721907631000001</v>
      </c>
      <c r="U174" s="6">
        <v>-0.46257197697000002</v>
      </c>
      <c r="V174" s="6">
        <v>-0.67345435741000004</v>
      </c>
      <c r="W174" s="6">
        <v>-0.99097138251000005</v>
      </c>
      <c r="X174" s="6">
        <v>-1.5216756445999999</v>
      </c>
      <c r="Y174" s="6">
        <v>-0.74153846154000003</v>
      </c>
      <c r="Z174" s="6">
        <v>-0.82033124517</v>
      </c>
      <c r="AB174" s="7">
        <v>1.5667769915</v>
      </c>
      <c r="AC174" s="7">
        <v>0.19799392472999999</v>
      </c>
      <c r="AD174" s="8">
        <v>0.57970519798999998</v>
      </c>
      <c r="AE174" s="7">
        <v>0.58899340934</v>
      </c>
      <c r="AF174" s="7">
        <v>-0.58159663866</v>
      </c>
      <c r="AG174" s="4">
        <v>4</v>
      </c>
      <c r="AH174" s="9">
        <v>0</v>
      </c>
      <c r="AI174" s="10">
        <v>0</v>
      </c>
    </row>
    <row r="175" spans="2:35" x14ac:dyDescent="0.2">
      <c r="B175" s="3" t="s">
        <v>2472</v>
      </c>
      <c r="C175" s="3" t="s">
        <v>2502</v>
      </c>
      <c r="D175" s="3" t="s">
        <v>2481</v>
      </c>
      <c r="E175" s="4" t="s">
        <v>1744</v>
      </c>
      <c r="F175" s="3" t="s">
        <v>1958</v>
      </c>
      <c r="G175" s="19">
        <v>45875</v>
      </c>
      <c r="H175" s="19">
        <v>44952</v>
      </c>
      <c r="I175" s="45">
        <v>6.22</v>
      </c>
      <c r="J175" s="45">
        <v>12.1</v>
      </c>
      <c r="K175" s="37"/>
      <c r="L175" s="19">
        <v>45586</v>
      </c>
      <c r="M175" s="43">
        <v>18.971</v>
      </c>
      <c r="N175" s="43">
        <v>95.855072730000003</v>
      </c>
      <c r="O175" s="37"/>
      <c r="Q175" s="6">
        <v>-7.8504866739000007E-2</v>
      </c>
      <c r="R175" s="6">
        <v>-8.5786755362000006E-2</v>
      </c>
      <c r="S175" s="6">
        <v>-0.19115734719999999</v>
      </c>
      <c r="T175" s="6">
        <v>-0.20162180611</v>
      </c>
      <c r="U175" s="6">
        <v>0.11250223573</v>
      </c>
      <c r="V175" s="6">
        <v>-9.8380144709E-2</v>
      </c>
      <c r="W175" s="6"/>
      <c r="X175" s="6"/>
      <c r="Y175" s="6">
        <v>-0.24422843255999999</v>
      </c>
      <c r="Z175" s="6">
        <v>-0.32302121620000002</v>
      </c>
      <c r="AB175" s="7">
        <v>1.2459848496000001</v>
      </c>
      <c r="AC175" s="7">
        <v>0.13716642286</v>
      </c>
      <c r="AD175" s="8">
        <v>0.91709517205000002</v>
      </c>
      <c r="AE175" s="7">
        <v>0.18666533332999999</v>
      </c>
      <c r="AF175" s="7">
        <v>-0.17023086270000001</v>
      </c>
      <c r="AG175" s="4">
        <v>4</v>
      </c>
      <c r="AH175" s="9">
        <v>0</v>
      </c>
      <c r="AI175" s="10">
        <v>0</v>
      </c>
    </row>
    <row r="176" spans="2:35" x14ac:dyDescent="0.2">
      <c r="B176" s="3" t="s">
        <v>6</v>
      </c>
      <c r="C176" s="3" t="s">
        <v>28</v>
      </c>
      <c r="D176" s="3" t="s">
        <v>35</v>
      </c>
      <c r="E176" s="4" t="s">
        <v>1749</v>
      </c>
      <c r="F176" s="3" t="s">
        <v>1976</v>
      </c>
      <c r="G176" s="19">
        <v>45875</v>
      </c>
      <c r="H176" s="19">
        <v>38819</v>
      </c>
      <c r="I176" s="45">
        <v>3.56</v>
      </c>
      <c r="J176" s="45">
        <v>4.7279344988999998</v>
      </c>
      <c r="K176" s="37"/>
      <c r="L176" s="19">
        <v>45637</v>
      </c>
      <c r="M176" s="43">
        <v>7632.5154000000002</v>
      </c>
      <c r="N176" s="43">
        <v>16632.514524999999</v>
      </c>
      <c r="O176" s="37"/>
      <c r="Q176" s="6">
        <v>2.8901734104000001E-2</v>
      </c>
      <c r="R176" s="6">
        <v>2.161984548E-2</v>
      </c>
      <c r="S176" s="6">
        <v>0</v>
      </c>
      <c r="T176" s="6">
        <v>-1.0464458901E-2</v>
      </c>
      <c r="U176" s="6">
        <v>-8.3065383395999996E-3</v>
      </c>
      <c r="V176" s="6">
        <v>-0.21918891877999999</v>
      </c>
      <c r="W176" s="6">
        <v>0.14974460711000001</v>
      </c>
      <c r="X176" s="6">
        <v>-0.38095965494</v>
      </c>
      <c r="Y176" s="6">
        <v>-0.12530712530999999</v>
      </c>
      <c r="Z176" s="6">
        <v>-0.20409990893999999</v>
      </c>
      <c r="AB176" s="7">
        <v>0.43148951050000001</v>
      </c>
      <c r="AC176" s="7">
        <v>4.4645812833000002E-2</v>
      </c>
      <c r="AD176" s="8">
        <v>6.6622562408000005E-2</v>
      </c>
      <c r="AE176" s="7">
        <v>0.15116279069999999</v>
      </c>
      <c r="AF176" s="7">
        <v>-0.18133333333000001</v>
      </c>
      <c r="AG176" s="4">
        <v>5</v>
      </c>
      <c r="AH176" s="9">
        <v>3.8138544474000002E-2</v>
      </c>
      <c r="AI176" s="10">
        <v>0.14149400000000001</v>
      </c>
    </row>
    <row r="177" spans="2:35" x14ac:dyDescent="0.2">
      <c r="B177" s="3" t="s">
        <v>93</v>
      </c>
      <c r="C177" s="3" t="s">
        <v>3040</v>
      </c>
      <c r="D177" s="3" t="s">
        <v>448</v>
      </c>
      <c r="E177" s="4" t="s">
        <v>1741</v>
      </c>
      <c r="F177" s="3" t="s">
        <v>1969</v>
      </c>
      <c r="G177" s="19">
        <v>45873</v>
      </c>
      <c r="H177" s="19">
        <v>42872</v>
      </c>
      <c r="I177" s="45">
        <v>1.7</v>
      </c>
      <c r="J177" s="45">
        <v>2.1</v>
      </c>
      <c r="K177" s="37"/>
      <c r="L177" s="19">
        <v>45558</v>
      </c>
      <c r="M177" s="43">
        <v>0.62219999999999998</v>
      </c>
      <c r="N177" s="43">
        <v>7.9953741570999997</v>
      </c>
      <c r="O177" s="37"/>
      <c r="Q177" s="6"/>
      <c r="R177" s="6"/>
      <c r="S177" s="6">
        <v>-5.5555555554999997E-2</v>
      </c>
      <c r="T177" s="6">
        <v>-6.3612121918000003E-2</v>
      </c>
      <c r="U177" s="6">
        <v>-0.20930232558</v>
      </c>
      <c r="V177" s="6">
        <v>-0.39322993510999998</v>
      </c>
      <c r="W177" s="6">
        <v>-0.46881639795000002</v>
      </c>
      <c r="X177" s="6">
        <v>-0.99339045249000002</v>
      </c>
      <c r="Y177" s="6">
        <v>-1.1627906976E-2</v>
      </c>
      <c r="Z177" s="6">
        <v>-8.7849974668E-2</v>
      </c>
      <c r="AB177" s="7"/>
      <c r="AC177" s="7"/>
      <c r="AD177" s="8"/>
      <c r="AE177" s="7">
        <v>0.12738853503</v>
      </c>
      <c r="AF177" s="7">
        <v>-0.12698412698</v>
      </c>
      <c r="AG177" s="4">
        <v>5</v>
      </c>
      <c r="AH177" s="9">
        <v>0</v>
      </c>
      <c r="AI177" s="10">
        <v>0</v>
      </c>
    </row>
    <row r="178" spans="2:35" x14ac:dyDescent="0.2">
      <c r="B178" s="3" t="s">
        <v>94</v>
      </c>
      <c r="C178" s="3" t="s">
        <v>505</v>
      </c>
      <c r="D178" s="3" t="s">
        <v>449</v>
      </c>
      <c r="E178" s="4" t="s">
        <v>1745</v>
      </c>
      <c r="F178" s="3" t="s">
        <v>1990</v>
      </c>
      <c r="G178" s="19">
        <v>45657</v>
      </c>
      <c r="H178" s="19">
        <v>41921</v>
      </c>
      <c r="I178" s="45">
        <v>26.34</v>
      </c>
      <c r="J178" s="45">
        <v>31.259676461000002</v>
      </c>
      <c r="K178" s="37"/>
      <c r="L178" s="19">
        <v>45630</v>
      </c>
      <c r="M178" s="43">
        <v>5950.68012</v>
      </c>
      <c r="N178" s="43">
        <v>5460.8402880000003</v>
      </c>
      <c r="O178" s="37"/>
      <c r="Q178" s="6">
        <v>-1.1376564279999999E-3</v>
      </c>
      <c r="R178" s="6">
        <v>3.1471340044000001E-3</v>
      </c>
      <c r="S178" s="6">
        <v>-0.15494872319</v>
      </c>
      <c r="T178" s="6">
        <v>-0.12995858662000001</v>
      </c>
      <c r="U178" s="6">
        <v>0.37699796079999998</v>
      </c>
      <c r="V178" s="6">
        <v>0.1439078926</v>
      </c>
      <c r="W178" s="6">
        <v>3.4638428159999998E-2</v>
      </c>
      <c r="X178" s="6">
        <v>-0.19939595576999999</v>
      </c>
      <c r="Y178" s="6">
        <v>0.37699796079999998</v>
      </c>
      <c r="Z178" s="6">
        <v>0.1439078926</v>
      </c>
      <c r="AB178" s="7">
        <v>0.29133575105999998</v>
      </c>
      <c r="AC178" s="7">
        <v>3.0099026508000001E-2</v>
      </c>
      <c r="AD178" s="8"/>
      <c r="AE178" s="7">
        <v>0.18150814703000001</v>
      </c>
      <c r="AF178" s="7">
        <v>-0.15494872319</v>
      </c>
      <c r="AG178" s="4">
        <v>6</v>
      </c>
      <c r="AH178" s="9">
        <v>2.0876826722000001E-3</v>
      </c>
      <c r="AI178" s="10">
        <v>0.04</v>
      </c>
    </row>
    <row r="179" spans="2:35" x14ac:dyDescent="0.2">
      <c r="B179" s="3" t="s">
        <v>215</v>
      </c>
      <c r="C179" s="3" t="s">
        <v>3041</v>
      </c>
      <c r="D179" s="3" t="s">
        <v>809</v>
      </c>
      <c r="E179" s="4" t="s">
        <v>1745</v>
      </c>
      <c r="F179" s="3" t="s">
        <v>1958</v>
      </c>
      <c r="G179" s="19">
        <v>45839</v>
      </c>
      <c r="H179" s="19">
        <v>40546</v>
      </c>
      <c r="I179" s="45">
        <v>16.29</v>
      </c>
      <c r="J179" s="45">
        <v>22.740720089</v>
      </c>
      <c r="K179" s="37"/>
      <c r="L179" s="19">
        <v>45499</v>
      </c>
      <c r="M179" s="43">
        <v>57701.199959999998</v>
      </c>
      <c r="N179" s="43">
        <v>29288.614420000002</v>
      </c>
      <c r="O179" s="37"/>
      <c r="Q179" s="6">
        <v>3.0360531308999999E-2</v>
      </c>
      <c r="R179" s="6">
        <v>3.1478993184E-2</v>
      </c>
      <c r="S179" s="6">
        <v>0.10740992521999999</v>
      </c>
      <c r="T179" s="6">
        <v>5.8977074379000002E-2</v>
      </c>
      <c r="U179" s="6">
        <v>-0.14820858359</v>
      </c>
      <c r="V179" s="6">
        <v>-0.28024659574999999</v>
      </c>
      <c r="W179" s="6">
        <v>-5.6211205345000001E-2</v>
      </c>
      <c r="X179" s="6">
        <v>-0.67646618987999996</v>
      </c>
      <c r="Y179" s="6">
        <v>-5.4768244405999998E-2</v>
      </c>
      <c r="Z179" s="6">
        <v>-0.10855945534</v>
      </c>
      <c r="AB179" s="7">
        <v>0.35346050186</v>
      </c>
      <c r="AC179" s="7">
        <v>3.7128953819999998E-2</v>
      </c>
      <c r="AD179" s="8">
        <v>-0.76712702052000004</v>
      </c>
      <c r="AE179" s="7">
        <v>7.4779061862999999E-2</v>
      </c>
      <c r="AF179" s="7">
        <v>-9.1285485804999997E-2</v>
      </c>
      <c r="AG179" s="4">
        <v>4</v>
      </c>
      <c r="AH179" s="9">
        <v>4.0020010005000002E-2</v>
      </c>
      <c r="AI179" s="10">
        <v>0.8</v>
      </c>
    </row>
    <row r="180" spans="2:35" x14ac:dyDescent="0.2">
      <c r="B180" s="3" t="s">
        <v>95</v>
      </c>
      <c r="C180" s="3" t="s">
        <v>2782</v>
      </c>
      <c r="D180" s="3" t="s">
        <v>450</v>
      </c>
      <c r="E180" s="4" t="s">
        <v>1743</v>
      </c>
      <c r="F180" s="3" t="s">
        <v>1990</v>
      </c>
      <c r="G180" s="19">
        <v>45875</v>
      </c>
      <c r="H180" s="19">
        <v>44896</v>
      </c>
      <c r="I180" s="45">
        <v>62.93</v>
      </c>
      <c r="J180" s="45">
        <v>63.19</v>
      </c>
      <c r="K180" s="37"/>
      <c r="L180" s="19">
        <v>45862</v>
      </c>
      <c r="M180" s="43">
        <v>192027.24505999999</v>
      </c>
      <c r="N180" s="43">
        <v>129371.35217</v>
      </c>
      <c r="O180" s="37"/>
      <c r="Q180" s="6">
        <v>2.2586935326999999E-2</v>
      </c>
      <c r="R180" s="6">
        <v>1.5305046702999999E-2</v>
      </c>
      <c r="S180" s="6">
        <v>0.10772751276</v>
      </c>
      <c r="T180" s="6">
        <v>9.7263053860000004E-2</v>
      </c>
      <c r="U180" s="6">
        <v>0.61779063294000003</v>
      </c>
      <c r="V180" s="6">
        <v>0.40690825250000001</v>
      </c>
      <c r="W180" s="6"/>
      <c r="X180" s="6"/>
      <c r="Y180" s="6">
        <v>0.17964959109</v>
      </c>
      <c r="Z180" s="6">
        <v>0.10085680745</v>
      </c>
      <c r="AB180" s="7">
        <v>0.33334865799000002</v>
      </c>
      <c r="AC180" s="7">
        <v>3.4359393441000002E-2</v>
      </c>
      <c r="AD180" s="8">
        <v>1.7848025945999999</v>
      </c>
      <c r="AE180" s="7">
        <v>0.1602060844</v>
      </c>
      <c r="AF180" s="7">
        <v>-0.14369034994999999</v>
      </c>
      <c r="AG180" s="4">
        <v>7</v>
      </c>
      <c r="AH180" s="9">
        <v>4.0722291406999997E-2</v>
      </c>
      <c r="AI180" s="10">
        <v>1.635</v>
      </c>
    </row>
    <row r="181" spans="2:35" x14ac:dyDescent="0.2">
      <c r="B181" s="3" t="s">
        <v>2609</v>
      </c>
      <c r="C181" s="3" t="s">
        <v>2489</v>
      </c>
      <c r="D181" s="3" t="s">
        <v>2647</v>
      </c>
      <c r="E181" s="4" t="s">
        <v>1743</v>
      </c>
      <c r="F181" s="3" t="s">
        <v>1991</v>
      </c>
      <c r="G181" s="19">
        <v>45875</v>
      </c>
      <c r="H181" s="19">
        <v>40546</v>
      </c>
      <c r="I181" s="45">
        <v>67.489999999999995</v>
      </c>
      <c r="J181" s="45">
        <v>68.14</v>
      </c>
      <c r="K181" s="37"/>
      <c r="L181" s="19">
        <v>45855</v>
      </c>
      <c r="M181" s="43">
        <v>167809.97057999999</v>
      </c>
      <c r="N181" s="43">
        <v>129265.39743</v>
      </c>
      <c r="O181" s="37"/>
      <c r="Q181" s="6">
        <v>4.6144685911999996E-3</v>
      </c>
      <c r="R181" s="6">
        <v>-2.6674200326000002E-3</v>
      </c>
      <c r="S181" s="6">
        <v>4.9611197510000003E-2</v>
      </c>
      <c r="T181" s="6">
        <v>3.9146738608999997E-2</v>
      </c>
      <c r="U181" s="6">
        <v>0.52056037506999997</v>
      </c>
      <c r="V181" s="6">
        <v>0.30967799463000001</v>
      </c>
      <c r="W181" s="6">
        <v>0.38748809543000001</v>
      </c>
      <c r="X181" s="6">
        <v>-0.14321616662</v>
      </c>
      <c r="Y181" s="6">
        <v>0.17872916152000001</v>
      </c>
      <c r="Z181" s="6">
        <v>9.9936377889999997E-2</v>
      </c>
      <c r="AB181" s="7">
        <v>0.33891953613999998</v>
      </c>
      <c r="AC181" s="7">
        <v>3.5048908596000003E-2</v>
      </c>
      <c r="AD181" s="8">
        <v>1.4760762039999999</v>
      </c>
      <c r="AE181" s="7">
        <v>0.15830188679000001</v>
      </c>
      <c r="AF181" s="7">
        <v>-9.3766732658999999E-2</v>
      </c>
      <c r="AG181" s="4">
        <v>9</v>
      </c>
      <c r="AH181" s="9">
        <v>7.6113722857E-3</v>
      </c>
      <c r="AI181" s="10">
        <v>0.34</v>
      </c>
    </row>
    <row r="182" spans="2:35" x14ac:dyDescent="0.2">
      <c r="B182" s="3" t="s">
        <v>96</v>
      </c>
      <c r="C182" s="3" t="s">
        <v>506</v>
      </c>
      <c r="D182" s="3" t="s">
        <v>451</v>
      </c>
      <c r="E182" s="4" t="s">
        <v>1765</v>
      </c>
      <c r="F182" s="3" t="s">
        <v>1970</v>
      </c>
      <c r="G182" s="19">
        <v>45875</v>
      </c>
      <c r="H182" s="19">
        <v>35200</v>
      </c>
      <c r="I182" s="45">
        <v>18.34</v>
      </c>
      <c r="J182" s="45">
        <v>18.34</v>
      </c>
      <c r="K182" s="37"/>
      <c r="L182" s="19">
        <v>45875</v>
      </c>
      <c r="M182" s="43">
        <v>25363.229640000001</v>
      </c>
      <c r="N182" s="43">
        <v>14387.971157</v>
      </c>
      <c r="O182" s="37"/>
      <c r="Q182" s="6">
        <v>2.4581005587999999E-2</v>
      </c>
      <c r="R182" s="6">
        <v>1.7299116964000001E-2</v>
      </c>
      <c r="S182" s="6">
        <v>9.8203592813999999E-2</v>
      </c>
      <c r="T182" s="6">
        <v>8.7739133913000006E-2</v>
      </c>
      <c r="U182" s="6">
        <v>0.30357865194</v>
      </c>
      <c r="V182" s="6">
        <v>9.2696271496999993E-2</v>
      </c>
      <c r="W182" s="6">
        <v>2.3992095143999999</v>
      </c>
      <c r="X182" s="6">
        <v>1.8685052524000001</v>
      </c>
      <c r="Y182" s="6">
        <v>0.62381542147000002</v>
      </c>
      <c r="Z182" s="6">
        <v>0.54502263784000005</v>
      </c>
      <c r="AB182" s="7">
        <v>0.37374665819000003</v>
      </c>
      <c r="AC182" s="7">
        <v>3.8802280010000002E-2</v>
      </c>
      <c r="AD182" s="8">
        <v>1.0797279533999999</v>
      </c>
      <c r="AE182" s="7">
        <v>0.22588235294</v>
      </c>
      <c r="AF182" s="7">
        <v>-7.5952950419000007E-2</v>
      </c>
      <c r="AG182" s="4">
        <v>7</v>
      </c>
      <c r="AH182" s="9">
        <v>2.0362369338000001E-2</v>
      </c>
      <c r="AI182" s="10">
        <v>0.29220000000000002</v>
      </c>
    </row>
    <row r="183" spans="2:35" x14ac:dyDescent="0.2">
      <c r="B183" s="3" t="s">
        <v>1801</v>
      </c>
      <c r="C183" s="3" t="s">
        <v>2735</v>
      </c>
      <c r="D183" s="3" t="s">
        <v>1809</v>
      </c>
      <c r="E183" s="4" t="s">
        <v>1741</v>
      </c>
      <c r="F183" s="3" t="s">
        <v>1968</v>
      </c>
      <c r="G183" s="19">
        <v>45875</v>
      </c>
      <c r="H183" s="19">
        <v>43993</v>
      </c>
      <c r="I183" s="45">
        <v>6.1</v>
      </c>
      <c r="J183" s="45">
        <v>8.3699999999999992</v>
      </c>
      <c r="K183" s="37"/>
      <c r="L183" s="19">
        <v>45862</v>
      </c>
      <c r="M183" s="43">
        <v>33.519500000000001</v>
      </c>
      <c r="N183" s="43">
        <v>214.40971832</v>
      </c>
      <c r="O183" s="37"/>
      <c r="Q183" s="6">
        <v>-5.4263565891000003E-2</v>
      </c>
      <c r="R183" s="6">
        <v>-6.1545454515E-2</v>
      </c>
      <c r="S183" s="6">
        <v>0.79411764705999999</v>
      </c>
      <c r="T183" s="6">
        <v>0.78365318815999996</v>
      </c>
      <c r="U183" s="6">
        <v>-5.1321928459999999E-2</v>
      </c>
      <c r="V183" s="6">
        <v>-0.26220430891000002</v>
      </c>
      <c r="W183" s="6">
        <v>-0.82621082620999997</v>
      </c>
      <c r="X183" s="6">
        <v>-1.3569150883000001</v>
      </c>
      <c r="Y183" s="6">
        <v>-9.6296296296999997E-2</v>
      </c>
      <c r="Z183" s="6">
        <v>-0.17508907993</v>
      </c>
      <c r="AB183" s="7">
        <v>1.1561961491999999</v>
      </c>
      <c r="AC183" s="7">
        <v>0.12137056946999999</v>
      </c>
      <c r="AD183" s="8">
        <v>0.58780388911000003</v>
      </c>
      <c r="AE183" s="7">
        <v>1.1921708185</v>
      </c>
      <c r="AF183" s="7">
        <v>-0.38338054769000002</v>
      </c>
      <c r="AG183" s="4">
        <v>5</v>
      </c>
      <c r="AH183" s="9">
        <v>0</v>
      </c>
      <c r="AI183" s="10">
        <v>0</v>
      </c>
    </row>
    <row r="184" spans="2:35" x14ac:dyDescent="0.2">
      <c r="B184" s="3" t="s">
        <v>97</v>
      </c>
      <c r="C184" s="3" t="s">
        <v>507</v>
      </c>
      <c r="D184" s="3" t="s">
        <v>452</v>
      </c>
      <c r="E184" s="4" t="s">
        <v>1743</v>
      </c>
      <c r="F184" s="3" t="s">
        <v>1959</v>
      </c>
      <c r="G184" s="19">
        <v>45875</v>
      </c>
      <c r="H184" s="19">
        <v>40546</v>
      </c>
      <c r="I184" s="45">
        <v>28.95</v>
      </c>
      <c r="J184" s="45">
        <v>29.96</v>
      </c>
      <c r="K184" s="37"/>
      <c r="L184" s="19">
        <v>45846</v>
      </c>
      <c r="M184" s="43">
        <v>11686.15965</v>
      </c>
      <c r="N184" s="43">
        <v>15106.255136</v>
      </c>
      <c r="O184" s="37"/>
      <c r="Q184" s="6">
        <v>3.1185031202999999E-3</v>
      </c>
      <c r="R184" s="6">
        <v>-4.1633855034999999E-3</v>
      </c>
      <c r="S184" s="6">
        <v>-2.3608768971000001E-2</v>
      </c>
      <c r="T184" s="6">
        <v>-3.4073227871999998E-2</v>
      </c>
      <c r="U184" s="6">
        <v>0.73873873873999996</v>
      </c>
      <c r="V184" s="6">
        <v>0.52785635829999999</v>
      </c>
      <c r="W184" s="6">
        <v>8.2647718775000004E-2</v>
      </c>
      <c r="X184" s="6">
        <v>-0.44805654328</v>
      </c>
      <c r="Y184" s="6">
        <v>0.14066193853</v>
      </c>
      <c r="Z184" s="6">
        <v>6.1869154900999999E-2</v>
      </c>
      <c r="AB184" s="7">
        <v>0.34518563225999999</v>
      </c>
      <c r="AC184" s="7">
        <v>3.6180430675E-2</v>
      </c>
      <c r="AD184" s="8">
        <v>2.1370766709</v>
      </c>
      <c r="AE184" s="7">
        <v>0.33352272726999999</v>
      </c>
      <c r="AF184" s="7">
        <v>-7.0133963751000006E-2</v>
      </c>
      <c r="AG184" s="4">
        <v>8</v>
      </c>
      <c r="AH184" s="9">
        <v>0</v>
      </c>
      <c r="AI184" s="10">
        <v>0</v>
      </c>
    </row>
    <row r="185" spans="2:35" x14ac:dyDescent="0.2">
      <c r="B185" s="3" t="s">
        <v>1031</v>
      </c>
      <c r="C185" s="3" t="s">
        <v>1526</v>
      </c>
      <c r="D185" s="3" t="s">
        <v>1349</v>
      </c>
      <c r="E185" s="4" t="s">
        <v>1751</v>
      </c>
      <c r="F185" s="3" t="s">
        <v>1977</v>
      </c>
      <c r="G185" s="19">
        <v>45875</v>
      </c>
      <c r="H185" s="19">
        <v>40990</v>
      </c>
      <c r="I185" s="45">
        <v>1.67</v>
      </c>
      <c r="J185" s="45">
        <v>5.18</v>
      </c>
      <c r="K185" s="37"/>
      <c r="L185" s="19">
        <v>45530</v>
      </c>
      <c r="M185" s="43">
        <v>59.914589999999997</v>
      </c>
      <c r="N185" s="43">
        <v>274.91638246000002</v>
      </c>
      <c r="O185" s="37"/>
      <c r="Q185" s="6">
        <v>-5.6497175141999999E-2</v>
      </c>
      <c r="R185" s="6">
        <v>-6.3779063765999996E-2</v>
      </c>
      <c r="S185" s="6">
        <v>-0.13471502591000001</v>
      </c>
      <c r="T185" s="6">
        <v>-0.14517948481000001</v>
      </c>
      <c r="U185" s="6">
        <v>-0.68190476190000004</v>
      </c>
      <c r="V185" s="6">
        <v>-0.89278714235000001</v>
      </c>
      <c r="W185" s="6">
        <v>-0.82945822725999996</v>
      </c>
      <c r="X185" s="6">
        <v>-1.3601624892999999</v>
      </c>
      <c r="Y185" s="6">
        <v>-0.60705882352999996</v>
      </c>
      <c r="Z185" s="6">
        <v>-0.68585160716000004</v>
      </c>
      <c r="AB185" s="7">
        <v>0.63026710495000005</v>
      </c>
      <c r="AC185" s="7">
        <v>6.5621523779000004E-2</v>
      </c>
      <c r="AD185" s="8">
        <v>-0.98153481836000001</v>
      </c>
      <c r="AE185" s="7">
        <v>0.15882352941</v>
      </c>
      <c r="AF185" s="7">
        <v>-0.35883905013</v>
      </c>
      <c r="AG185" s="4">
        <v>4</v>
      </c>
      <c r="AH185" s="9">
        <v>0</v>
      </c>
      <c r="AI185" s="10">
        <v>0</v>
      </c>
    </row>
    <row r="186" spans="2:35" x14ac:dyDescent="0.2">
      <c r="B186" s="3" t="s">
        <v>1802</v>
      </c>
      <c r="C186" s="3" t="s">
        <v>1807</v>
      </c>
      <c r="D186" s="3" t="s">
        <v>1810</v>
      </c>
      <c r="E186" s="4" t="s">
        <v>914</v>
      </c>
      <c r="F186" s="3" t="s">
        <v>1961</v>
      </c>
      <c r="G186" s="19">
        <v>45555</v>
      </c>
      <c r="H186" s="19">
        <v>43986</v>
      </c>
      <c r="I186" s="45">
        <v>40.000100000000003</v>
      </c>
      <c r="J186" s="45">
        <v>41.55</v>
      </c>
      <c r="K186" s="37"/>
      <c r="L186" s="19">
        <v>45538</v>
      </c>
      <c r="M186" s="43">
        <v>391.84097960000003</v>
      </c>
      <c r="N186" s="43">
        <v>315.16583309999999</v>
      </c>
      <c r="O186" s="37"/>
      <c r="Q186" s="6">
        <v>-3.9815737046000003E-3</v>
      </c>
      <c r="R186" s="6">
        <v>-2.0406043740999998E-3</v>
      </c>
      <c r="S186" s="6">
        <v>-1.0143528828000001E-2</v>
      </c>
      <c r="T186" s="6">
        <v>-2.8980001873E-2</v>
      </c>
      <c r="U186" s="6">
        <v>1.4420085469999999</v>
      </c>
      <c r="V186" s="6">
        <v>1.1466221492999999</v>
      </c>
      <c r="W186" s="6">
        <v>0.73235599826999997</v>
      </c>
      <c r="X186" s="6">
        <v>0.42375037103000002</v>
      </c>
      <c r="Y186" s="6">
        <v>0.55376398384000003</v>
      </c>
      <c r="Z186" s="6">
        <v>0.35821823064000002</v>
      </c>
      <c r="AB186" s="7">
        <v>0.72799827682999996</v>
      </c>
      <c r="AC186" s="7">
        <v>8.8969136392000006E-2</v>
      </c>
      <c r="AD186" s="8"/>
      <c r="AE186" s="7">
        <v>1.0055266075</v>
      </c>
      <c r="AF186" s="7">
        <v>-0.13843614046</v>
      </c>
      <c r="AG186" s="4">
        <v>3</v>
      </c>
      <c r="AH186" s="9">
        <v>0</v>
      </c>
      <c r="AI186" s="10">
        <v>0</v>
      </c>
    </row>
    <row r="187" spans="2:35" x14ac:dyDescent="0.2">
      <c r="B187" s="3" t="s">
        <v>1032</v>
      </c>
      <c r="C187" s="3" t="s">
        <v>2146</v>
      </c>
      <c r="D187" s="3" t="s">
        <v>1350</v>
      </c>
      <c r="E187" s="4" t="s">
        <v>1754</v>
      </c>
      <c r="F187" s="3" t="s">
        <v>1972</v>
      </c>
      <c r="G187" s="19">
        <v>45875</v>
      </c>
      <c r="H187" s="19">
        <v>43641</v>
      </c>
      <c r="I187" s="45">
        <v>0.88629999999999998</v>
      </c>
      <c r="J187" s="45">
        <v>1.97</v>
      </c>
      <c r="K187" s="37"/>
      <c r="L187" s="19">
        <v>45552</v>
      </c>
      <c r="M187" s="43">
        <v>166.93637759999999</v>
      </c>
      <c r="N187" s="43">
        <v>1017.547804</v>
      </c>
      <c r="O187" s="37"/>
      <c r="Q187" s="6">
        <v>-3.3478735006000002E-2</v>
      </c>
      <c r="R187" s="6">
        <v>-4.0760623629000001E-2</v>
      </c>
      <c r="S187" s="6">
        <v>1.0903301887000001</v>
      </c>
      <c r="T187" s="6">
        <v>1.0798657298000001</v>
      </c>
      <c r="U187" s="6">
        <v>-0.50486033519999995</v>
      </c>
      <c r="V187" s="6">
        <v>-0.71574271564000003</v>
      </c>
      <c r="W187" s="6">
        <v>-0.95354821803000001</v>
      </c>
      <c r="X187" s="6">
        <v>-1.4842524801000001</v>
      </c>
      <c r="Y187" s="6">
        <v>0.37453473944999999</v>
      </c>
      <c r="Z187" s="6">
        <v>0.29574195582000001</v>
      </c>
      <c r="AB187" s="7">
        <v>1.5005782338</v>
      </c>
      <c r="AC187" s="7">
        <v>0.14752262894000001</v>
      </c>
      <c r="AD187" s="8">
        <v>0.22981185212999999</v>
      </c>
      <c r="AE187" s="7">
        <v>1.1479012345999999</v>
      </c>
      <c r="AF187" s="7">
        <v>-0.48825396825</v>
      </c>
      <c r="AG187" s="4">
        <v>5</v>
      </c>
      <c r="AH187" s="9">
        <v>0</v>
      </c>
      <c r="AI187" s="10">
        <v>0</v>
      </c>
    </row>
    <row r="188" spans="2:35" x14ac:dyDescent="0.2">
      <c r="B188" s="3" t="s">
        <v>98</v>
      </c>
      <c r="C188" s="3" t="s">
        <v>2151</v>
      </c>
      <c r="D188" s="3" t="s">
        <v>453</v>
      </c>
      <c r="E188" s="4" t="s">
        <v>1743</v>
      </c>
      <c r="F188" s="3" t="s">
        <v>1970</v>
      </c>
      <c r="G188" s="19">
        <v>45875</v>
      </c>
      <c r="H188" s="19">
        <v>40546</v>
      </c>
      <c r="I188" s="45">
        <v>76.55</v>
      </c>
      <c r="J188" s="45">
        <v>79.92</v>
      </c>
      <c r="K188" s="37"/>
      <c r="L188" s="19">
        <v>45862</v>
      </c>
      <c r="M188" s="43">
        <v>335529.82630000002</v>
      </c>
      <c r="N188" s="43">
        <v>367676.43699999998</v>
      </c>
      <c r="O188" s="37"/>
      <c r="Q188" s="6">
        <v>2.6276980828999999E-2</v>
      </c>
      <c r="R188" s="6">
        <v>1.8995092205000001E-2</v>
      </c>
      <c r="S188" s="6">
        <v>4.2205582029000002E-2</v>
      </c>
      <c r="T188" s="6">
        <v>3.1741123128000003E-2</v>
      </c>
      <c r="U188" s="6">
        <v>1.0049764274999999</v>
      </c>
      <c r="V188" s="6">
        <v>0.79409404700999997</v>
      </c>
      <c r="W188" s="6">
        <v>1.9705083430000001</v>
      </c>
      <c r="X188" s="6">
        <v>1.4398040809999999</v>
      </c>
      <c r="Y188" s="6">
        <v>0.48958941428000002</v>
      </c>
      <c r="Z188" s="6">
        <v>0.41079663064999999</v>
      </c>
      <c r="AB188" s="7">
        <v>0.46637039741000003</v>
      </c>
      <c r="AC188" s="7">
        <v>4.8066256614999997E-2</v>
      </c>
      <c r="AD188" s="8">
        <v>2.4963296983999999</v>
      </c>
      <c r="AE188" s="7">
        <v>0.29634551495</v>
      </c>
      <c r="AF188" s="7">
        <v>-0.13557611438</v>
      </c>
      <c r="AG188" s="4">
        <v>7</v>
      </c>
      <c r="AH188" s="9">
        <v>0</v>
      </c>
      <c r="AI188" s="10">
        <v>0</v>
      </c>
    </row>
    <row r="189" spans="2:35" x14ac:dyDescent="0.2">
      <c r="B189" s="3" t="s">
        <v>1033</v>
      </c>
      <c r="C189" s="3" t="s">
        <v>2718</v>
      </c>
      <c r="D189" s="3" t="s">
        <v>1351</v>
      </c>
      <c r="E189" s="4" t="s">
        <v>1751</v>
      </c>
      <c r="F189" s="3" t="s">
        <v>1979</v>
      </c>
      <c r="G189" s="19">
        <v>45875</v>
      </c>
      <c r="H189" s="19">
        <v>40546</v>
      </c>
      <c r="I189" s="45">
        <v>81.39</v>
      </c>
      <c r="J189" s="45">
        <v>107.14</v>
      </c>
      <c r="K189" s="37"/>
      <c r="L189" s="19">
        <v>45678</v>
      </c>
      <c r="M189" s="43">
        <v>75922.870920000001</v>
      </c>
      <c r="N189" s="43">
        <v>34661.543619999997</v>
      </c>
      <c r="O189" s="37"/>
      <c r="Q189" s="6">
        <v>-7.8777589134000001E-2</v>
      </c>
      <c r="R189" s="6">
        <v>-8.6059477758000005E-2</v>
      </c>
      <c r="S189" s="6">
        <v>-8.4682860999000006E-2</v>
      </c>
      <c r="T189" s="6">
        <v>-9.5147319899999999E-2</v>
      </c>
      <c r="U189" s="6">
        <v>-5.3384508024000001E-2</v>
      </c>
      <c r="V189" s="6">
        <v>-0.26426688847000002</v>
      </c>
      <c r="W189" s="6">
        <v>1.7017653697999999</v>
      </c>
      <c r="X189" s="6">
        <v>1.1710611077999999</v>
      </c>
      <c r="Y189" s="6">
        <v>7.6761173695999996E-3</v>
      </c>
      <c r="Z189" s="6">
        <v>-7.1116666263999997E-2</v>
      </c>
      <c r="AB189" s="7">
        <v>0.61506508887</v>
      </c>
      <c r="AC189" s="7">
        <v>6.3599114639999996E-2</v>
      </c>
      <c r="AD189" s="8">
        <v>0.12542296627999999</v>
      </c>
      <c r="AE189" s="7">
        <v>0.27081454764000001</v>
      </c>
      <c r="AF189" s="7">
        <v>-0.21323134729000001</v>
      </c>
      <c r="AG189" s="4">
        <v>6</v>
      </c>
      <c r="AH189" s="9">
        <v>0</v>
      </c>
      <c r="AI189" s="10">
        <v>0</v>
      </c>
    </row>
    <row r="190" spans="2:35" x14ac:dyDescent="0.2">
      <c r="B190" s="3" t="s">
        <v>1034</v>
      </c>
      <c r="C190" s="3" t="s">
        <v>1868</v>
      </c>
      <c r="D190" s="3" t="s">
        <v>1352</v>
      </c>
      <c r="E190" s="4" t="s">
        <v>1741</v>
      </c>
      <c r="F190" s="3" t="s">
        <v>700</v>
      </c>
      <c r="G190" s="19">
        <v>45875</v>
      </c>
      <c r="H190" s="19">
        <v>43789</v>
      </c>
      <c r="I190" s="45">
        <v>0.66369999999999996</v>
      </c>
      <c r="J190" s="45">
        <v>3.09</v>
      </c>
      <c r="K190" s="37"/>
      <c r="L190" s="19">
        <v>45642</v>
      </c>
      <c r="M190" s="43">
        <v>8266.3615979000006</v>
      </c>
      <c r="N190" s="43">
        <v>31073.255322000001</v>
      </c>
      <c r="O190" s="37"/>
      <c r="Q190" s="6">
        <v>2.1076923078E-2</v>
      </c>
      <c r="R190" s="6">
        <v>1.3795034454E-2</v>
      </c>
      <c r="S190" s="6">
        <v>-5.8180786149999997E-2</v>
      </c>
      <c r="T190" s="6">
        <v>-6.8645245051000003E-2</v>
      </c>
      <c r="U190" s="6">
        <v>-0.23351426262</v>
      </c>
      <c r="V190" s="6">
        <v>-0.44439664305999999</v>
      </c>
      <c r="W190" s="6">
        <v>-0.82894329896999996</v>
      </c>
      <c r="X190" s="6">
        <v>-1.3596475610000001</v>
      </c>
      <c r="Y190" s="6">
        <v>-0.67624390243999999</v>
      </c>
      <c r="Z190" s="6">
        <v>-0.75503668606999996</v>
      </c>
      <c r="AB190" s="7">
        <v>1.1712721774999999</v>
      </c>
      <c r="AC190" s="7">
        <v>0.12589937616999999</v>
      </c>
      <c r="AD190" s="8">
        <v>-6.8341077641000003E-2</v>
      </c>
      <c r="AE190" s="7">
        <v>0.82758620689999995</v>
      </c>
      <c r="AF190" s="7">
        <v>-0.36714975844999997</v>
      </c>
      <c r="AG190" s="4">
        <v>4</v>
      </c>
      <c r="AH190" s="9">
        <v>0</v>
      </c>
      <c r="AI190" s="10">
        <v>0</v>
      </c>
    </row>
    <row r="191" spans="2:35" x14ac:dyDescent="0.2">
      <c r="B191" s="3" t="s">
        <v>99</v>
      </c>
      <c r="C191" s="3" t="s">
        <v>1850</v>
      </c>
      <c r="D191" s="3" t="s">
        <v>454</v>
      </c>
      <c r="E191" s="4" t="s">
        <v>1743</v>
      </c>
      <c r="F191" s="3" t="s">
        <v>1992</v>
      </c>
      <c r="G191" s="19">
        <v>45875</v>
      </c>
      <c r="H191" s="19">
        <v>42810</v>
      </c>
      <c r="I191" s="45">
        <v>11.3</v>
      </c>
      <c r="J191" s="45">
        <v>15.24</v>
      </c>
      <c r="K191" s="37"/>
      <c r="L191" s="19">
        <v>45861</v>
      </c>
      <c r="M191" s="43">
        <v>17476.580000000002</v>
      </c>
      <c r="N191" s="43">
        <v>16616.924827999999</v>
      </c>
      <c r="O191" s="37"/>
      <c r="Q191" s="6">
        <v>-3.5273368602999999E-3</v>
      </c>
      <c r="R191" s="6">
        <v>-1.0809225484E-2</v>
      </c>
      <c r="S191" s="6">
        <v>-6.3018242121999996E-2</v>
      </c>
      <c r="T191" s="6">
        <v>-7.3482701023000002E-2</v>
      </c>
      <c r="U191" s="6">
        <v>6.5032987747999996E-2</v>
      </c>
      <c r="V191" s="6">
        <v>-0.1458493927</v>
      </c>
      <c r="W191" s="6">
        <v>-0.43640897756000002</v>
      </c>
      <c r="X191" s="6">
        <v>-0.96711323960999995</v>
      </c>
      <c r="Y191" s="6">
        <v>0.12662013958000001</v>
      </c>
      <c r="Z191" s="6">
        <v>4.7827355947000001E-2</v>
      </c>
      <c r="AB191" s="7">
        <v>0.52567277515999999</v>
      </c>
      <c r="AC191" s="7">
        <v>5.4954231212E-2</v>
      </c>
      <c r="AD191" s="8">
        <v>0.53568436643999995</v>
      </c>
      <c r="AE191" s="7">
        <v>0.44377990430999997</v>
      </c>
      <c r="AF191" s="7">
        <v>-0.22211350294000001</v>
      </c>
      <c r="AG191" s="4">
        <v>6</v>
      </c>
      <c r="AH191" s="9">
        <v>0</v>
      </c>
      <c r="AI191" s="10">
        <v>0</v>
      </c>
    </row>
    <row r="192" spans="2:35" x14ac:dyDescent="0.2">
      <c r="B192" s="3" t="s">
        <v>100</v>
      </c>
      <c r="C192" s="3" t="s">
        <v>508</v>
      </c>
      <c r="D192" s="3" t="s">
        <v>455</v>
      </c>
      <c r="E192" s="4" t="s">
        <v>1743</v>
      </c>
      <c r="F192" s="3" t="s">
        <v>1984</v>
      </c>
      <c r="G192" s="19">
        <v>45875</v>
      </c>
      <c r="H192" s="19">
        <v>40546</v>
      </c>
      <c r="I192" s="45">
        <v>72.17</v>
      </c>
      <c r="J192" s="45">
        <v>74.42</v>
      </c>
      <c r="K192" s="37"/>
      <c r="L192" s="19">
        <v>45860</v>
      </c>
      <c r="M192" s="43">
        <v>103418.1666</v>
      </c>
      <c r="N192" s="43">
        <v>83486.426735000001</v>
      </c>
      <c r="O192" s="37"/>
      <c r="Q192" s="6">
        <v>-3.3144593290000001E-3</v>
      </c>
      <c r="R192" s="6">
        <v>-1.0596347952E-2</v>
      </c>
      <c r="S192" s="6">
        <v>2.772002772E-4</v>
      </c>
      <c r="T192" s="6">
        <v>-1.0187258623E-2</v>
      </c>
      <c r="U192" s="6">
        <v>0.44861501404999998</v>
      </c>
      <c r="V192" s="6">
        <v>0.23773263360999999</v>
      </c>
      <c r="W192" s="6">
        <v>0.43024177565999999</v>
      </c>
      <c r="X192" s="6">
        <v>-0.10046248637999999</v>
      </c>
      <c r="Y192" s="6">
        <v>0.14138858136999999</v>
      </c>
      <c r="Z192" s="6">
        <v>6.2595797736999997E-2</v>
      </c>
      <c r="AB192" s="7">
        <v>0.18766852218999999</v>
      </c>
      <c r="AC192" s="7">
        <v>1.9419062644999999E-2</v>
      </c>
      <c r="AD192" s="8">
        <v>2.2759516503000001</v>
      </c>
      <c r="AE192" s="7">
        <v>0.11811722913</v>
      </c>
      <c r="AF192" s="7">
        <v>-7.0650379663999993E-2</v>
      </c>
      <c r="AG192" s="4">
        <v>6</v>
      </c>
      <c r="AH192" s="9">
        <v>0</v>
      </c>
      <c r="AI192" s="10">
        <v>0</v>
      </c>
    </row>
    <row r="193" spans="2:35" x14ac:dyDescent="0.2">
      <c r="B193" s="3" t="s">
        <v>101</v>
      </c>
      <c r="C193" s="3" t="s">
        <v>509</v>
      </c>
      <c r="D193" s="3" t="s">
        <v>456</v>
      </c>
      <c r="E193" s="4" t="s">
        <v>1743</v>
      </c>
      <c r="F193" s="3" t="s">
        <v>1993</v>
      </c>
      <c r="G193" s="19">
        <v>45875</v>
      </c>
      <c r="H193" s="19">
        <v>40546</v>
      </c>
      <c r="I193" s="45">
        <v>94.14</v>
      </c>
      <c r="J193" s="45">
        <v>120.64</v>
      </c>
      <c r="K193" s="37"/>
      <c r="L193" s="19">
        <v>45551</v>
      </c>
      <c r="M193" s="43">
        <v>114908.03711999999</v>
      </c>
      <c r="N193" s="43">
        <v>142707.17748000001</v>
      </c>
      <c r="O193" s="37"/>
      <c r="Q193" s="6">
        <v>-3.1857279373000001E-4</v>
      </c>
      <c r="R193" s="6">
        <v>-7.6004614175E-3</v>
      </c>
      <c r="S193" s="6">
        <v>-0.11572421566</v>
      </c>
      <c r="T193" s="6">
        <v>-0.12618867456999999</v>
      </c>
      <c r="U193" s="6">
        <v>-0.15705587393000001</v>
      </c>
      <c r="V193" s="6">
        <v>-0.36793825437</v>
      </c>
      <c r="W193" s="6">
        <v>-0.22956541222999999</v>
      </c>
      <c r="X193" s="6">
        <v>-0.76026967428000003</v>
      </c>
      <c r="Y193" s="6">
        <v>-7.2603684365999996E-2</v>
      </c>
      <c r="Z193" s="6">
        <v>-0.15139646800000001</v>
      </c>
      <c r="AB193" s="7">
        <v>0.22418072735</v>
      </c>
      <c r="AC193" s="7">
        <v>2.3210290375000001E-2</v>
      </c>
      <c r="AD193" s="8">
        <v>-0.78601656299</v>
      </c>
      <c r="AE193" s="7">
        <v>8.3866969634999997E-2</v>
      </c>
      <c r="AF193" s="7">
        <v>-0.10178777393000001</v>
      </c>
      <c r="AG193" s="4">
        <v>5</v>
      </c>
      <c r="AH193" s="9">
        <v>0</v>
      </c>
      <c r="AI193" s="10">
        <v>0</v>
      </c>
    </row>
    <row r="194" spans="2:35" x14ac:dyDescent="0.2">
      <c r="B194" s="3" t="s">
        <v>102</v>
      </c>
      <c r="C194" s="3" t="s">
        <v>510</v>
      </c>
      <c r="D194" s="3" t="s">
        <v>457</v>
      </c>
      <c r="E194" s="4" t="s">
        <v>1743</v>
      </c>
      <c r="F194" s="3" t="s">
        <v>1994</v>
      </c>
      <c r="G194" s="19">
        <v>45875</v>
      </c>
      <c r="H194" s="19">
        <v>40546</v>
      </c>
      <c r="I194" s="45">
        <v>31.34</v>
      </c>
      <c r="J194" s="45">
        <v>37.6</v>
      </c>
      <c r="K194" s="37"/>
      <c r="L194" s="19">
        <v>45576</v>
      </c>
      <c r="M194" s="43">
        <v>176505.46969999999</v>
      </c>
      <c r="N194" s="43">
        <v>162270.62338999999</v>
      </c>
      <c r="O194" s="37"/>
      <c r="Q194" s="6">
        <v>-3.1806615779999999E-3</v>
      </c>
      <c r="R194" s="6">
        <v>-1.0462550201000001E-2</v>
      </c>
      <c r="S194" s="6">
        <v>-2.7312228429E-2</v>
      </c>
      <c r="T194" s="6">
        <v>-3.7776687330000003E-2</v>
      </c>
      <c r="U194" s="6">
        <v>-5.7443609022999997E-2</v>
      </c>
      <c r="V194" s="6">
        <v>-0.26832598947000003</v>
      </c>
      <c r="W194" s="6">
        <v>0.20538461538</v>
      </c>
      <c r="X194" s="6">
        <v>-0.32531964667000002</v>
      </c>
      <c r="Y194" s="6">
        <v>1.5225137674E-2</v>
      </c>
      <c r="Z194" s="6">
        <v>-6.3567645958999996E-2</v>
      </c>
      <c r="AB194" s="7">
        <v>0.30914814606000002</v>
      </c>
      <c r="AC194" s="7">
        <v>3.1911412027E-2</v>
      </c>
      <c r="AD194" s="8">
        <v>-0.12464306041000001</v>
      </c>
      <c r="AE194" s="7">
        <v>8.9494163422999998E-2</v>
      </c>
      <c r="AF194" s="7">
        <v>-8.7226493200000005E-2</v>
      </c>
      <c r="AG194" s="4">
        <v>2</v>
      </c>
      <c r="AH194" s="9">
        <v>0</v>
      </c>
      <c r="AI194" s="10">
        <v>0</v>
      </c>
    </row>
    <row r="195" spans="2:35" x14ac:dyDescent="0.2">
      <c r="B195" s="3" t="s">
        <v>103</v>
      </c>
      <c r="C195" s="3" t="s">
        <v>2503</v>
      </c>
      <c r="D195" s="3" t="s">
        <v>458</v>
      </c>
      <c r="E195" s="4" t="s">
        <v>1743</v>
      </c>
      <c r="F195" s="3" t="s">
        <v>1993</v>
      </c>
      <c r="G195" s="19">
        <v>45875</v>
      </c>
      <c r="H195" s="19">
        <v>40546</v>
      </c>
      <c r="I195" s="45">
        <v>76.5</v>
      </c>
      <c r="J195" s="45">
        <v>87.28</v>
      </c>
      <c r="K195" s="37"/>
      <c r="L195" s="19">
        <v>45551</v>
      </c>
      <c r="M195" s="43">
        <v>350622.14399999997</v>
      </c>
      <c r="N195" s="43">
        <v>217841.28008999999</v>
      </c>
      <c r="O195" s="37"/>
      <c r="Q195" s="6">
        <v>1.8641810918999999E-2</v>
      </c>
      <c r="R195" s="6">
        <v>1.1359922295E-2</v>
      </c>
      <c r="S195" s="6">
        <v>-5.5905220289000003E-2</v>
      </c>
      <c r="T195" s="6">
        <v>-6.6369679190000003E-2</v>
      </c>
      <c r="U195" s="6">
        <v>-1.3793992522E-2</v>
      </c>
      <c r="V195" s="6">
        <v>-0.22467637297000001</v>
      </c>
      <c r="W195" s="6">
        <v>-2.9891876019000001E-2</v>
      </c>
      <c r="X195" s="6">
        <v>-0.56059613806999997</v>
      </c>
      <c r="Y195" s="6">
        <v>5.7067845792999998E-2</v>
      </c>
      <c r="Z195" s="6">
        <v>-2.172493784E-2</v>
      </c>
      <c r="AB195" s="7">
        <v>0.24590438579000001</v>
      </c>
      <c r="AC195" s="7">
        <v>2.5516516279E-2</v>
      </c>
      <c r="AD195" s="8">
        <v>-8.3039440297E-2</v>
      </c>
      <c r="AE195" s="7">
        <v>0.12667310610999999</v>
      </c>
      <c r="AF195" s="7">
        <v>-9.8947638604999999E-2</v>
      </c>
      <c r="AG195" s="4">
        <v>5</v>
      </c>
      <c r="AH195" s="9">
        <v>0</v>
      </c>
      <c r="AI195" s="10">
        <v>0</v>
      </c>
    </row>
    <row r="196" spans="2:35" x14ac:dyDescent="0.2">
      <c r="B196" s="3" t="s">
        <v>1035</v>
      </c>
      <c r="C196" s="3" t="s">
        <v>1527</v>
      </c>
      <c r="D196" s="3" t="s">
        <v>1353</v>
      </c>
      <c r="E196" s="4" t="s">
        <v>1743</v>
      </c>
      <c r="F196" s="3" t="s">
        <v>1972</v>
      </c>
      <c r="G196" s="19">
        <v>45875</v>
      </c>
      <c r="H196" s="19">
        <v>40546</v>
      </c>
      <c r="I196" s="45">
        <v>11.72</v>
      </c>
      <c r="J196" s="45">
        <v>17.47</v>
      </c>
      <c r="K196" s="37"/>
      <c r="L196" s="19">
        <v>45572</v>
      </c>
      <c r="M196" s="43">
        <v>6475.1359199999997</v>
      </c>
      <c r="N196" s="43">
        <v>13266.695573999999</v>
      </c>
      <c r="O196" s="37"/>
      <c r="Q196" s="6">
        <v>-2.3333333333999999E-2</v>
      </c>
      <c r="R196" s="6">
        <v>-3.0615221957000002E-2</v>
      </c>
      <c r="S196" s="6">
        <v>-6.3897763578000005E-2</v>
      </c>
      <c r="T196" s="6">
        <v>-7.4362222478999998E-2</v>
      </c>
      <c r="U196" s="6">
        <v>-0.16583629892999999</v>
      </c>
      <c r="V196" s="6">
        <v>-0.37671867937999998</v>
      </c>
      <c r="W196" s="6">
        <v>-0.69696186166999996</v>
      </c>
      <c r="X196" s="6">
        <v>-1.2276661236999999</v>
      </c>
      <c r="Y196" s="6">
        <v>5.3956834532000002E-2</v>
      </c>
      <c r="Z196" s="6">
        <v>-2.4835949102000002E-2</v>
      </c>
      <c r="AB196" s="7">
        <v>0.82153217326000005</v>
      </c>
      <c r="AC196" s="7">
        <v>8.5203042729000006E-2</v>
      </c>
      <c r="AD196" s="8">
        <v>0.15427019832</v>
      </c>
      <c r="AE196" s="7">
        <v>0.32699920824000001</v>
      </c>
      <c r="AF196" s="7">
        <v>-0.15035799523000001</v>
      </c>
      <c r="AG196" s="4">
        <v>5</v>
      </c>
      <c r="AH196" s="9">
        <v>0</v>
      </c>
      <c r="AI196" s="10">
        <v>0</v>
      </c>
    </row>
    <row r="197" spans="2:35" x14ac:dyDescent="0.2">
      <c r="B197" s="3" t="s">
        <v>104</v>
      </c>
      <c r="C197" s="3" t="s">
        <v>1851</v>
      </c>
      <c r="D197" s="3" t="s">
        <v>459</v>
      </c>
      <c r="E197" s="4" t="s">
        <v>1741</v>
      </c>
      <c r="F197" s="3" t="s">
        <v>1988</v>
      </c>
      <c r="G197" s="19">
        <v>45875</v>
      </c>
      <c r="H197" s="19">
        <v>43306</v>
      </c>
      <c r="I197" s="45">
        <v>4.79</v>
      </c>
      <c r="J197" s="45">
        <v>8</v>
      </c>
      <c r="K197" s="37"/>
      <c r="L197" s="19">
        <v>45644</v>
      </c>
      <c r="M197" s="43">
        <v>923.49284</v>
      </c>
      <c r="N197" s="43">
        <v>2712.9667435000001</v>
      </c>
      <c r="O197" s="37"/>
      <c r="Q197" s="6">
        <v>1.2684989428999999E-2</v>
      </c>
      <c r="R197" s="6">
        <v>5.4031008057999997E-3</v>
      </c>
      <c r="S197" s="6">
        <v>-8.5877862595000007E-2</v>
      </c>
      <c r="T197" s="6">
        <v>-9.6342321496E-2</v>
      </c>
      <c r="U197" s="6">
        <v>1.6759776536</v>
      </c>
      <c r="V197" s="6">
        <v>1.4650952732</v>
      </c>
      <c r="W197" s="6">
        <v>1.9040575607000001</v>
      </c>
      <c r="X197" s="6">
        <v>1.3733532986999999</v>
      </c>
      <c r="Y197" s="6">
        <v>8.8636363635999998E-2</v>
      </c>
      <c r="Z197" s="6">
        <v>9.8435800029000008E-3</v>
      </c>
      <c r="AB197" s="7">
        <v>0.95142024818000004</v>
      </c>
      <c r="AC197" s="7">
        <v>9.9571828129000006E-2</v>
      </c>
      <c r="AD197" s="8">
        <v>2.3396399206999998</v>
      </c>
      <c r="AE197" s="7">
        <v>0.69672131148000005</v>
      </c>
      <c r="AF197" s="7">
        <v>-0.30021598272</v>
      </c>
      <c r="AG197" s="4">
        <v>9</v>
      </c>
      <c r="AH197" s="9">
        <v>0</v>
      </c>
      <c r="AI197" s="10">
        <v>0</v>
      </c>
    </row>
    <row r="198" spans="2:35" x14ac:dyDescent="0.2">
      <c r="B198" s="3" t="s">
        <v>105</v>
      </c>
      <c r="C198" s="3" t="s">
        <v>511</v>
      </c>
      <c r="D198" s="3" t="s">
        <v>460</v>
      </c>
      <c r="E198" s="4" t="s">
        <v>819</v>
      </c>
      <c r="F198" s="3" t="s">
        <v>1961</v>
      </c>
      <c r="G198" s="19">
        <v>44991</v>
      </c>
      <c r="H198" s="19">
        <v>40546</v>
      </c>
      <c r="I198" s="45">
        <v>21.63</v>
      </c>
      <c r="J198" s="45">
        <v>25.231722926</v>
      </c>
      <c r="K198" s="37"/>
      <c r="L198" s="19">
        <v>44785</v>
      </c>
      <c r="M198" s="43">
        <v>20184.661769999999</v>
      </c>
      <c r="N198" s="43">
        <v>10282.760434</v>
      </c>
      <c r="O198" s="37"/>
      <c r="Q198" s="6">
        <v>-1.3850415507E-3</v>
      </c>
      <c r="R198" s="6">
        <v>-2.0722010612999999E-3</v>
      </c>
      <c r="S198" s="6">
        <v>-2.1266968325999999E-2</v>
      </c>
      <c r="T198" s="6">
        <v>-6.0252313623999996E-3</v>
      </c>
      <c r="U198" s="6">
        <v>-1.5417470398E-2</v>
      </c>
      <c r="V198" s="6">
        <v>4.9368489909000002E-2</v>
      </c>
      <c r="W198" s="6">
        <v>-3.0310532995999999E-2</v>
      </c>
      <c r="X198" s="6">
        <v>-0.39232804764000001</v>
      </c>
      <c r="Y198" s="6">
        <v>-2.3062730625000001E-3</v>
      </c>
      <c r="Z198" s="6">
        <v>-5.6719608132999998E-2</v>
      </c>
      <c r="AB198" s="7">
        <v>0.23099921666000001</v>
      </c>
      <c r="AC198" s="7">
        <v>2.3709619147E-2</v>
      </c>
      <c r="AD198" s="8"/>
      <c r="AE198" s="7">
        <v>0.1048738033</v>
      </c>
      <c r="AF198" s="7">
        <v>-8.8660492384000006E-2</v>
      </c>
      <c r="AG198" s="4">
        <v>6</v>
      </c>
      <c r="AH198" s="9">
        <v>3.9331560996999998E-2</v>
      </c>
      <c r="AI198" s="10">
        <v>0.8995128</v>
      </c>
    </row>
    <row r="199" spans="2:35" x14ac:dyDescent="0.2">
      <c r="B199" s="3" t="s">
        <v>106</v>
      </c>
      <c r="C199" s="3" t="s">
        <v>2705</v>
      </c>
      <c r="D199" s="3" t="s">
        <v>461</v>
      </c>
      <c r="E199" s="4" t="s">
        <v>1743</v>
      </c>
      <c r="F199" s="3" t="s">
        <v>1961</v>
      </c>
      <c r="G199" s="19">
        <v>45875</v>
      </c>
      <c r="H199" s="19">
        <v>41782</v>
      </c>
      <c r="I199" s="45">
        <v>1.05</v>
      </c>
      <c r="J199" s="45">
        <v>7.04</v>
      </c>
      <c r="K199" s="37"/>
      <c r="L199" s="19">
        <v>45520</v>
      </c>
      <c r="M199" s="43">
        <v>3919.0126500000001</v>
      </c>
      <c r="N199" s="43">
        <v>11400.260799</v>
      </c>
      <c r="O199" s="37"/>
      <c r="Q199" s="6">
        <v>-2.7777777778000001E-2</v>
      </c>
      <c r="R199" s="6">
        <v>-3.5059666401999999E-2</v>
      </c>
      <c r="S199" s="6">
        <v>-0.1796875</v>
      </c>
      <c r="T199" s="6">
        <v>-0.1901519589</v>
      </c>
      <c r="U199" s="6">
        <v>-0.83619344774000004</v>
      </c>
      <c r="V199" s="6">
        <v>-1.0470758281999999</v>
      </c>
      <c r="W199" s="6">
        <v>-0.96111111111000003</v>
      </c>
      <c r="X199" s="6">
        <v>-1.4918153731999999</v>
      </c>
      <c r="Y199" s="6">
        <v>-0.61678832117000004</v>
      </c>
      <c r="Z199" s="6">
        <v>-0.69558110480000002</v>
      </c>
      <c r="AB199" s="7">
        <v>0.98316663372000002</v>
      </c>
      <c r="AC199" s="7">
        <v>0.10118054764999999</v>
      </c>
      <c r="AD199" s="8">
        <v>-0.76347188692000001</v>
      </c>
      <c r="AE199" s="7">
        <v>0.51648351648000002</v>
      </c>
      <c r="AF199" s="7">
        <v>-0.34767025089999998</v>
      </c>
      <c r="AG199" s="4">
        <v>2</v>
      </c>
      <c r="AH199" s="9">
        <v>0</v>
      </c>
      <c r="AI199" s="10">
        <v>0</v>
      </c>
    </row>
    <row r="200" spans="2:35" x14ac:dyDescent="0.2">
      <c r="B200" s="3" t="s">
        <v>107</v>
      </c>
      <c r="C200" s="3" t="s">
        <v>512</v>
      </c>
      <c r="D200" s="3" t="s">
        <v>462</v>
      </c>
      <c r="E200" s="4" t="s">
        <v>1745</v>
      </c>
      <c r="F200" s="3" t="s">
        <v>1995</v>
      </c>
      <c r="G200" s="19">
        <v>45875</v>
      </c>
      <c r="H200" s="19">
        <v>40892</v>
      </c>
      <c r="I200" s="45">
        <v>20.84</v>
      </c>
      <c r="J200" s="45">
        <v>43.15</v>
      </c>
      <c r="K200" s="37"/>
      <c r="L200" s="19">
        <v>45575</v>
      </c>
      <c r="M200" s="43">
        <v>254604.78080000001</v>
      </c>
      <c r="N200" s="43">
        <v>56981.908360000001</v>
      </c>
      <c r="O200" s="37"/>
      <c r="Q200" s="6">
        <v>0.14505494504999999</v>
      </c>
      <c r="R200" s="6">
        <v>0.13777305643000001</v>
      </c>
      <c r="S200" s="6">
        <v>0.14884233737999999</v>
      </c>
      <c r="T200" s="6">
        <v>0.13837787846999999</v>
      </c>
      <c r="U200" s="6">
        <v>-0.35837438424000001</v>
      </c>
      <c r="V200" s="6">
        <v>-0.56925676467999997</v>
      </c>
      <c r="W200" s="6">
        <v>-0.57983870967999995</v>
      </c>
      <c r="X200" s="6">
        <v>-1.1105429716999999</v>
      </c>
      <c r="Y200" s="6">
        <v>-1.0446343780000001E-2</v>
      </c>
      <c r="Z200" s="6">
        <v>-8.9239127414000002E-2</v>
      </c>
      <c r="AB200" s="7">
        <v>0.92526105668000003</v>
      </c>
      <c r="AC200" s="7">
        <v>8.3451609945000005E-2</v>
      </c>
      <c r="AD200" s="8">
        <v>-9.1056339592000005E-2</v>
      </c>
      <c r="AE200" s="7">
        <v>0.20478723403999999</v>
      </c>
      <c r="AF200" s="7">
        <v>-0.53487276154999996</v>
      </c>
      <c r="AG200" s="4">
        <v>6</v>
      </c>
      <c r="AH200" s="9">
        <v>0</v>
      </c>
      <c r="AI200" s="10">
        <v>0</v>
      </c>
    </row>
    <row r="201" spans="2:35" x14ac:dyDescent="0.2">
      <c r="B201" s="3" t="s">
        <v>108</v>
      </c>
      <c r="C201" s="3" t="s">
        <v>513</v>
      </c>
      <c r="D201" s="3" t="s">
        <v>463</v>
      </c>
      <c r="E201" s="4" t="s">
        <v>1745</v>
      </c>
      <c r="F201" s="3" t="s">
        <v>1978</v>
      </c>
      <c r="G201" s="19">
        <v>45875</v>
      </c>
      <c r="H201" s="19">
        <v>40546</v>
      </c>
      <c r="I201" s="45">
        <v>26.78</v>
      </c>
      <c r="J201" s="45">
        <v>28.06</v>
      </c>
      <c r="K201" s="37"/>
      <c r="L201" s="19">
        <v>45861</v>
      </c>
      <c r="M201" s="43">
        <v>50124.259899999997</v>
      </c>
      <c r="N201" s="43">
        <v>49249.291148999997</v>
      </c>
      <c r="O201" s="37"/>
      <c r="Q201" s="6">
        <v>3.7355248422999999E-4</v>
      </c>
      <c r="R201" s="6">
        <v>-6.9083361395000003E-3</v>
      </c>
      <c r="S201" s="6">
        <v>-1.544117647E-2</v>
      </c>
      <c r="T201" s="6">
        <v>-2.5905635372E-2</v>
      </c>
      <c r="U201" s="6">
        <v>0.99850746269000001</v>
      </c>
      <c r="V201" s="6">
        <v>0.78762508224000005</v>
      </c>
      <c r="W201" s="6">
        <v>2.0022421525</v>
      </c>
      <c r="X201" s="6">
        <v>1.4715378904</v>
      </c>
      <c r="Y201" s="6">
        <v>0.18969346957</v>
      </c>
      <c r="Z201" s="6">
        <v>0.11090068593000001</v>
      </c>
      <c r="AB201" s="7">
        <v>0.47449411992000001</v>
      </c>
      <c r="AC201" s="7">
        <v>4.943377627E-2</v>
      </c>
      <c r="AD201" s="8">
        <v>2.4151837314</v>
      </c>
      <c r="AE201" s="7">
        <v>0.25812274367999999</v>
      </c>
      <c r="AF201" s="7">
        <v>-0.18917668825</v>
      </c>
      <c r="AG201" s="4">
        <v>8</v>
      </c>
      <c r="AH201" s="9">
        <v>0</v>
      </c>
      <c r="AI201" s="10">
        <v>0</v>
      </c>
    </row>
    <row r="202" spans="2:35" x14ac:dyDescent="0.2">
      <c r="B202" s="3" t="s">
        <v>2525</v>
      </c>
      <c r="C202" s="3" t="s">
        <v>3042</v>
      </c>
      <c r="D202" s="3" t="s">
        <v>2545</v>
      </c>
      <c r="E202" s="4" t="s">
        <v>1750</v>
      </c>
      <c r="F202" s="3" t="s">
        <v>2005</v>
      </c>
      <c r="G202" s="19">
        <v>45875</v>
      </c>
      <c r="H202" s="19">
        <v>45007</v>
      </c>
      <c r="I202" s="45">
        <v>0.73</v>
      </c>
      <c r="J202" s="45">
        <v>1.35</v>
      </c>
      <c r="K202" s="37"/>
      <c r="L202" s="19">
        <v>45569</v>
      </c>
      <c r="M202" s="43">
        <v>116.34010000000001</v>
      </c>
      <c r="N202" s="43">
        <v>295.55120605000002</v>
      </c>
      <c r="O202" s="37"/>
      <c r="Q202" s="6">
        <v>2.3268853377999998E-2</v>
      </c>
      <c r="R202" s="6">
        <v>1.5986964754000001E-2</v>
      </c>
      <c r="S202" s="6">
        <v>-6.9826707441999994E-2</v>
      </c>
      <c r="T202" s="6">
        <v>-8.0291166343000001E-2</v>
      </c>
      <c r="U202" s="6">
        <v>-0.13095238095</v>
      </c>
      <c r="V202" s="6">
        <v>-0.34183476140000002</v>
      </c>
      <c r="W202" s="6"/>
      <c r="X202" s="6"/>
      <c r="Y202" s="6">
        <v>-0.27722772277000002</v>
      </c>
      <c r="Z202" s="6">
        <v>-0.35602050640999999</v>
      </c>
      <c r="AB202" s="7">
        <v>1.0919164970999999</v>
      </c>
      <c r="AC202" s="7">
        <v>0.11374715343</v>
      </c>
      <c r="AD202" s="8">
        <v>0.49375446026000003</v>
      </c>
      <c r="AE202" s="7">
        <v>0.61030595812999999</v>
      </c>
      <c r="AF202" s="7">
        <v>-0.23333333333</v>
      </c>
      <c r="AG202" s="4">
        <v>5</v>
      </c>
      <c r="AH202" s="9">
        <v>0</v>
      </c>
      <c r="AI202" s="10">
        <v>0</v>
      </c>
    </row>
    <row r="203" spans="2:35" x14ac:dyDescent="0.2">
      <c r="B203" s="3" t="s">
        <v>2610</v>
      </c>
      <c r="C203" s="3" t="s">
        <v>2681</v>
      </c>
      <c r="D203" s="3" t="s">
        <v>2648</v>
      </c>
      <c r="E203" s="4" t="s">
        <v>1750</v>
      </c>
      <c r="F203" s="3" t="s">
        <v>1960</v>
      </c>
      <c r="G203" s="19">
        <v>45875</v>
      </c>
      <c r="H203" s="19">
        <v>45308</v>
      </c>
      <c r="I203" s="45">
        <v>1.03</v>
      </c>
      <c r="J203" s="45">
        <v>2.68</v>
      </c>
      <c r="K203" s="37"/>
      <c r="L203" s="19">
        <v>45594</v>
      </c>
      <c r="M203" s="43">
        <v>14.38292</v>
      </c>
      <c r="N203" s="43">
        <v>7.5345893222000004</v>
      </c>
      <c r="O203" s="37"/>
      <c r="Q203" s="6">
        <v>-6.3636363636000004E-2</v>
      </c>
      <c r="R203" s="6">
        <v>-7.0918252259999995E-2</v>
      </c>
      <c r="S203" s="6">
        <v>-3.7383177570000002E-2</v>
      </c>
      <c r="T203" s="6">
        <v>-4.7847636471000002E-2</v>
      </c>
      <c r="U203" s="6">
        <v>-0.33974358974000002</v>
      </c>
      <c r="V203" s="6">
        <v>-0.55062597019000004</v>
      </c>
      <c r="W203" s="6"/>
      <c r="X203" s="6"/>
      <c r="Y203" s="6">
        <v>-0.33548387096999999</v>
      </c>
      <c r="Z203" s="6">
        <v>-0.41427665460000002</v>
      </c>
      <c r="AB203" s="7">
        <v>0.96410244965000003</v>
      </c>
      <c r="AC203" s="7">
        <v>0.10302230649000001</v>
      </c>
      <c r="AD203" s="8">
        <v>-4.5750689173E-2</v>
      </c>
      <c r="AE203" s="7">
        <v>0.28654970759999998</v>
      </c>
      <c r="AF203" s="7">
        <v>-0.21363636363999999</v>
      </c>
      <c r="AG203" s="4">
        <v>6</v>
      </c>
      <c r="AH203" s="9">
        <v>0</v>
      </c>
      <c r="AI203" s="10">
        <v>0</v>
      </c>
    </row>
    <row r="204" spans="2:35" x14ac:dyDescent="0.2">
      <c r="B204" s="3" t="s">
        <v>109</v>
      </c>
      <c r="C204" s="3" t="s">
        <v>3043</v>
      </c>
      <c r="D204" s="3" t="s">
        <v>464</v>
      </c>
      <c r="E204" s="4" t="s">
        <v>1743</v>
      </c>
      <c r="F204" s="3" t="s">
        <v>1972</v>
      </c>
      <c r="G204" s="19">
        <v>45875</v>
      </c>
      <c r="H204" s="19">
        <v>35977</v>
      </c>
      <c r="I204" s="45">
        <v>198.63</v>
      </c>
      <c r="J204" s="45">
        <v>202.41</v>
      </c>
      <c r="K204" s="37"/>
      <c r="L204" s="19">
        <v>45868</v>
      </c>
      <c r="M204" s="43">
        <v>567952.09461000003</v>
      </c>
      <c r="N204" s="43">
        <v>527985.06123999995</v>
      </c>
      <c r="O204" s="37"/>
      <c r="Q204" s="6">
        <v>1.0788255049E-2</v>
      </c>
      <c r="R204" s="6">
        <v>3.5063664253999999E-3</v>
      </c>
      <c r="S204" s="6">
        <v>0.24720582695000001</v>
      </c>
      <c r="T204" s="6">
        <v>0.23674136805000001</v>
      </c>
      <c r="U204" s="6">
        <v>3.2189889549999999</v>
      </c>
      <c r="V204" s="6">
        <v>3.0081065745000002</v>
      </c>
      <c r="W204" s="6">
        <v>17.156307129999998</v>
      </c>
      <c r="X204" s="6">
        <v>16.625602868000001</v>
      </c>
      <c r="Y204" s="6">
        <v>1.1520043337000001</v>
      </c>
      <c r="Z204" s="6">
        <v>1.0732115500999999</v>
      </c>
      <c r="AB204" s="7">
        <v>0.75783617373000001</v>
      </c>
      <c r="AC204" s="7">
        <v>7.6810692077000003E-2</v>
      </c>
      <c r="AD204" s="8">
        <v>6.1273588748999996</v>
      </c>
      <c r="AE204" s="7">
        <v>0.35300745363000002</v>
      </c>
      <c r="AF204" s="7">
        <v>-0.26380196169999998</v>
      </c>
      <c r="AG204" s="4">
        <v>8</v>
      </c>
      <c r="AH204" s="9">
        <v>0</v>
      </c>
      <c r="AI204" s="10">
        <v>0</v>
      </c>
    </row>
    <row r="205" spans="2:35" x14ac:dyDescent="0.2">
      <c r="B205" s="3" t="s">
        <v>1037</v>
      </c>
      <c r="C205" s="3" t="s">
        <v>1528</v>
      </c>
      <c r="D205" s="3" t="s">
        <v>1355</v>
      </c>
      <c r="E205" s="4" t="s">
        <v>1766</v>
      </c>
      <c r="F205" s="3" t="s">
        <v>1961</v>
      </c>
      <c r="G205" s="19">
        <v>45875</v>
      </c>
      <c r="H205" s="19">
        <v>42088</v>
      </c>
      <c r="I205" s="45">
        <v>2.71</v>
      </c>
      <c r="J205" s="45">
        <v>3.02</v>
      </c>
      <c r="K205" s="37"/>
      <c r="L205" s="19">
        <v>45873</v>
      </c>
      <c r="M205" s="43">
        <v>467.72431999999998</v>
      </c>
      <c r="N205" s="43">
        <v>317.51589519999999</v>
      </c>
      <c r="O205" s="37"/>
      <c r="Q205" s="6">
        <v>7.1146245060000002E-2</v>
      </c>
      <c r="R205" s="6">
        <v>6.3864356435999997E-2</v>
      </c>
      <c r="S205" s="6">
        <v>0.71518987341999996</v>
      </c>
      <c r="T205" s="6">
        <v>0.70472541452000004</v>
      </c>
      <c r="U205" s="6">
        <v>0.30917874396</v>
      </c>
      <c r="V205" s="6">
        <v>9.8296363516000004E-2</v>
      </c>
      <c r="W205" s="6">
        <v>-0.21676300577999999</v>
      </c>
      <c r="X205" s="6">
        <v>-0.74746726782999995</v>
      </c>
      <c r="Y205" s="6">
        <v>0.50555555555999998</v>
      </c>
      <c r="Z205" s="6">
        <v>0.42676277192000001</v>
      </c>
      <c r="AB205" s="7">
        <v>0.84245970970999995</v>
      </c>
      <c r="AC205" s="7">
        <v>9.2791868535999994E-2</v>
      </c>
      <c r="AD205" s="8">
        <v>0.82436528368999995</v>
      </c>
      <c r="AE205" s="7">
        <v>0.64590163934</v>
      </c>
      <c r="AF205" s="7">
        <v>-0.19875776397</v>
      </c>
      <c r="AG205" s="4">
        <v>5</v>
      </c>
      <c r="AH205" s="9">
        <v>0</v>
      </c>
      <c r="AI205" s="10">
        <v>0</v>
      </c>
    </row>
    <row r="206" spans="2:35" x14ac:dyDescent="0.2">
      <c r="B206" s="3" t="s">
        <v>1038</v>
      </c>
      <c r="C206" s="3" t="s">
        <v>1883</v>
      </c>
      <c r="D206" s="3" t="s">
        <v>1356</v>
      </c>
      <c r="E206" s="4" t="s">
        <v>1756</v>
      </c>
      <c r="F206" s="3" t="s">
        <v>1961</v>
      </c>
      <c r="G206" s="19">
        <v>45064</v>
      </c>
      <c r="H206" s="19">
        <v>42174</v>
      </c>
      <c r="I206" s="45">
        <v>0.47</v>
      </c>
      <c r="J206" s="45">
        <v>2.4500000000000002</v>
      </c>
      <c r="K206" s="37"/>
      <c r="L206" s="19">
        <v>44774</v>
      </c>
      <c r="M206" s="43">
        <v>23.05209</v>
      </c>
      <c r="N206" s="43">
        <v>18.744641605000002</v>
      </c>
      <c r="O206" s="37"/>
      <c r="Q206" s="6">
        <v>-0.11102704747</v>
      </c>
      <c r="R206" s="6">
        <v>-0.12047214782</v>
      </c>
      <c r="S206" s="6">
        <v>-0.41433021806999998</v>
      </c>
      <c r="T206" s="6">
        <v>-0.42472284166000002</v>
      </c>
      <c r="U206" s="6">
        <v>-0.69677419355000003</v>
      </c>
      <c r="V206" s="6">
        <v>-0.76670089501000005</v>
      </c>
      <c r="W206" s="6">
        <v>-0.94719101124000005</v>
      </c>
      <c r="X206" s="6">
        <v>-1.3683751367000001</v>
      </c>
      <c r="Y206" s="6">
        <v>-4.6438447602999998E-2</v>
      </c>
      <c r="Z206" s="6">
        <v>-0.13982300287999999</v>
      </c>
      <c r="AB206" s="7">
        <v>1.4735560220999999</v>
      </c>
      <c r="AC206" s="7">
        <v>0.18991867233000001</v>
      </c>
      <c r="AD206" s="8"/>
      <c r="AE206" s="7">
        <v>1.7389533952</v>
      </c>
      <c r="AF206" s="7">
        <v>-0.50696308892999997</v>
      </c>
      <c r="AG206" s="4">
        <v>2</v>
      </c>
      <c r="AH206" s="9">
        <v>0</v>
      </c>
      <c r="AI206" s="10">
        <v>0</v>
      </c>
    </row>
    <row r="207" spans="2:35" x14ac:dyDescent="0.2">
      <c r="B207" s="3" t="s">
        <v>110</v>
      </c>
      <c r="C207" s="3" t="s">
        <v>514</v>
      </c>
      <c r="D207" s="3" t="s">
        <v>465</v>
      </c>
      <c r="E207" s="4" t="s">
        <v>1765</v>
      </c>
      <c r="F207" s="3" t="s">
        <v>1977</v>
      </c>
      <c r="G207" s="19">
        <v>45875</v>
      </c>
      <c r="H207" s="19">
        <v>40946</v>
      </c>
      <c r="I207" s="45">
        <v>6.2750000000000004</v>
      </c>
      <c r="J207" s="45">
        <v>6.38</v>
      </c>
      <c r="K207" s="37"/>
      <c r="L207" s="19">
        <v>45863</v>
      </c>
      <c r="M207" s="43">
        <v>72.488799999999998</v>
      </c>
      <c r="N207" s="43">
        <v>35.918011198999999</v>
      </c>
      <c r="O207" s="37"/>
      <c r="Q207" s="6">
        <v>-1.0720479268E-2</v>
      </c>
      <c r="R207" s="6">
        <v>-1.8002367892E-2</v>
      </c>
      <c r="S207" s="6">
        <v>2.0325203252000001E-2</v>
      </c>
      <c r="T207" s="6">
        <v>9.8607443505999998E-3</v>
      </c>
      <c r="U207" s="6">
        <v>0.22619345277</v>
      </c>
      <c r="V207" s="6">
        <v>1.5311072324999999E-2</v>
      </c>
      <c r="W207" s="6">
        <v>0.71838990802000002</v>
      </c>
      <c r="X207" s="6">
        <v>0.18768564597000001</v>
      </c>
      <c r="Y207" s="6">
        <v>0.19980879540999999</v>
      </c>
      <c r="Z207" s="6">
        <v>0.12101601177</v>
      </c>
      <c r="AB207" s="7">
        <v>0.29176474075999997</v>
      </c>
      <c r="AC207" s="7">
        <v>3.0168848384E-2</v>
      </c>
      <c r="AD207" s="8">
        <v>0.64483998562</v>
      </c>
      <c r="AE207" s="7">
        <v>0.13053308983</v>
      </c>
      <c r="AF207" s="7">
        <v>-9.0434782608000003E-2</v>
      </c>
      <c r="AG207" s="4">
        <v>7</v>
      </c>
      <c r="AH207" s="9">
        <v>9.7152849461999993E-2</v>
      </c>
      <c r="AI207" s="10">
        <v>0.10842258</v>
      </c>
    </row>
    <row r="208" spans="2:35" x14ac:dyDescent="0.2">
      <c r="B208" s="3" t="s">
        <v>111</v>
      </c>
      <c r="C208" s="3" t="s">
        <v>515</v>
      </c>
      <c r="D208" s="3" t="s">
        <v>466</v>
      </c>
      <c r="E208" s="4" t="s">
        <v>1753</v>
      </c>
      <c r="F208" s="3" t="s">
        <v>1977</v>
      </c>
      <c r="G208" s="19">
        <v>45875</v>
      </c>
      <c r="H208" s="19">
        <v>36418</v>
      </c>
      <c r="I208" s="45">
        <v>8.39</v>
      </c>
      <c r="J208" s="45">
        <v>8.6999999999999993</v>
      </c>
      <c r="K208" s="37"/>
      <c r="L208" s="19">
        <v>45869</v>
      </c>
      <c r="M208" s="43">
        <v>73056.495519999997</v>
      </c>
      <c r="N208" s="43">
        <v>97367.989306999996</v>
      </c>
      <c r="O208" s="37"/>
      <c r="Q208" s="6">
        <v>7.2028811518999999E-3</v>
      </c>
      <c r="R208" s="6">
        <v>-7.9007471867999994E-5</v>
      </c>
      <c r="S208" s="6">
        <v>0.16044260027999999</v>
      </c>
      <c r="T208" s="6">
        <v>0.14997814137000001</v>
      </c>
      <c r="U208" s="6">
        <v>0.387538137</v>
      </c>
      <c r="V208" s="6">
        <v>0.17665575654999999</v>
      </c>
      <c r="W208" s="6">
        <v>0.96161821831000005</v>
      </c>
      <c r="X208" s="6">
        <v>0.43091395626000001</v>
      </c>
      <c r="Y208" s="6">
        <v>0.49753725099000001</v>
      </c>
      <c r="Z208" s="6">
        <v>0.41874446734999998</v>
      </c>
      <c r="AB208" s="7">
        <v>0.38832508595999998</v>
      </c>
      <c r="AC208" s="7">
        <v>4.0342058925E-2</v>
      </c>
      <c r="AD208" s="8">
        <v>1.3743083787000001</v>
      </c>
      <c r="AE208" s="7">
        <v>0.25541125540999998</v>
      </c>
      <c r="AF208" s="7">
        <v>-0.14426229507999999</v>
      </c>
      <c r="AG208" s="4">
        <v>7</v>
      </c>
      <c r="AH208" s="9">
        <v>1.3766721044000001E-2</v>
      </c>
      <c r="AI208" s="10">
        <v>2.813E-3</v>
      </c>
    </row>
    <row r="209" spans="2:35" x14ac:dyDescent="0.2">
      <c r="B209" s="3" t="s">
        <v>7</v>
      </c>
      <c r="C209" s="3" t="s">
        <v>29</v>
      </c>
      <c r="D209" s="3" t="s">
        <v>36</v>
      </c>
      <c r="E209" s="4" t="s">
        <v>1749</v>
      </c>
      <c r="F209" s="3" t="s">
        <v>1971</v>
      </c>
      <c r="G209" s="19">
        <v>45875</v>
      </c>
      <c r="H209" s="19">
        <v>39245</v>
      </c>
      <c r="I209" s="45">
        <v>2.6</v>
      </c>
      <c r="J209" s="45">
        <v>3.23</v>
      </c>
      <c r="K209" s="37"/>
      <c r="L209" s="19">
        <v>45806</v>
      </c>
      <c r="M209" s="43">
        <v>5.6731999999999996</v>
      </c>
      <c r="N209" s="43">
        <v>13.532134073</v>
      </c>
      <c r="O209" s="37"/>
      <c r="Q209" s="6">
        <v>1.9607843135999999E-2</v>
      </c>
      <c r="R209" s="6">
        <v>1.2325954512E-2</v>
      </c>
      <c r="S209" s="6">
        <v>-9.4076655051999997E-2</v>
      </c>
      <c r="T209" s="6">
        <v>-0.10454111395</v>
      </c>
      <c r="U209" s="6">
        <v>0.19953863897999999</v>
      </c>
      <c r="V209" s="6">
        <v>-1.1343741460000001E-2</v>
      </c>
      <c r="W209" s="6">
        <v>-0.27977839334999999</v>
      </c>
      <c r="X209" s="6">
        <v>-0.81048265539999997</v>
      </c>
      <c r="Y209" s="6">
        <v>0.12068965516999999</v>
      </c>
      <c r="Z209" s="6">
        <v>4.1896871539E-2</v>
      </c>
      <c r="AB209" s="7">
        <v>0.43009957056999998</v>
      </c>
      <c r="AC209" s="7">
        <v>4.4660971757999997E-2</v>
      </c>
      <c r="AD209" s="8">
        <v>0.65567039179999997</v>
      </c>
      <c r="AE209" s="7">
        <v>0.16988416987999999</v>
      </c>
      <c r="AF209" s="7">
        <v>-8.9108910890999996E-2</v>
      </c>
      <c r="AG209" s="4">
        <v>6</v>
      </c>
      <c r="AH209" s="9">
        <v>0</v>
      </c>
      <c r="AI209" s="10">
        <v>0</v>
      </c>
    </row>
    <row r="210" spans="2:35" x14ac:dyDescent="0.2">
      <c r="B210" s="3" t="s">
        <v>8</v>
      </c>
      <c r="C210" s="3" t="s">
        <v>29</v>
      </c>
      <c r="D210" s="3" t="s">
        <v>701</v>
      </c>
      <c r="E210" s="4" t="s">
        <v>1749</v>
      </c>
      <c r="F210" s="3" t="s">
        <v>1971</v>
      </c>
      <c r="G210" s="19">
        <v>45875</v>
      </c>
      <c r="H210" s="19">
        <v>35677</v>
      </c>
      <c r="I210" s="45">
        <v>1.87</v>
      </c>
      <c r="J210" s="45">
        <v>2</v>
      </c>
      <c r="K210" s="37"/>
      <c r="L210" s="19">
        <v>45845</v>
      </c>
      <c r="M210" s="43">
        <v>3666.58941</v>
      </c>
      <c r="N210" s="43">
        <v>5400.5890332999998</v>
      </c>
      <c r="O210" s="37"/>
      <c r="Q210" s="6">
        <v>2.7472527473999999E-2</v>
      </c>
      <c r="R210" s="6">
        <v>2.0190638850000001E-2</v>
      </c>
      <c r="S210" s="6">
        <v>-6.5000000000000002E-2</v>
      </c>
      <c r="T210" s="6">
        <v>-7.5464458900999995E-2</v>
      </c>
      <c r="U210" s="6">
        <v>0.16765494416999999</v>
      </c>
      <c r="V210" s="6">
        <v>-4.3227436276000002E-2</v>
      </c>
      <c r="W210" s="6">
        <v>0.58628188524000002</v>
      </c>
      <c r="X210" s="6">
        <v>5.5577623187999997E-2</v>
      </c>
      <c r="Y210" s="6">
        <v>0.14961134993</v>
      </c>
      <c r="Z210" s="6">
        <v>7.0818566299000005E-2</v>
      </c>
      <c r="AB210" s="7">
        <v>0.31869393656</v>
      </c>
      <c r="AC210" s="7">
        <v>3.2930373233999999E-2</v>
      </c>
      <c r="AD210" s="8">
        <v>0.47288581719</v>
      </c>
      <c r="AE210" s="7">
        <v>7.3863636363999993E-2</v>
      </c>
      <c r="AF210" s="7">
        <v>-7.6530612245000004E-2</v>
      </c>
      <c r="AG210" s="4">
        <v>6</v>
      </c>
      <c r="AH210" s="9">
        <v>0.16557127660000001</v>
      </c>
      <c r="AI210" s="10">
        <v>0.311274</v>
      </c>
    </row>
    <row r="211" spans="2:35" x14ac:dyDescent="0.2">
      <c r="B211" s="3" t="s">
        <v>112</v>
      </c>
      <c r="C211" s="3" t="s">
        <v>523</v>
      </c>
      <c r="D211" s="3" t="s">
        <v>702</v>
      </c>
      <c r="E211" s="4" t="s">
        <v>1743</v>
      </c>
      <c r="F211" s="3" t="s">
        <v>1994</v>
      </c>
      <c r="G211" s="19">
        <v>45875</v>
      </c>
      <c r="H211" s="19">
        <v>40546</v>
      </c>
      <c r="I211" s="45">
        <v>14.85</v>
      </c>
      <c r="J211" s="45">
        <v>19.87</v>
      </c>
      <c r="K211" s="37"/>
      <c r="L211" s="19">
        <v>45519</v>
      </c>
      <c r="M211" s="43">
        <v>231452.36730000001</v>
      </c>
      <c r="N211" s="43">
        <v>178209.01546</v>
      </c>
      <c r="O211" s="37"/>
      <c r="Q211" s="6">
        <v>-1.7857142857000002E-2</v>
      </c>
      <c r="R211" s="6">
        <v>-2.5139031480999999E-2</v>
      </c>
      <c r="S211" s="6">
        <v>4.8728813559000002E-2</v>
      </c>
      <c r="T211" s="6">
        <v>3.8264354658000002E-2</v>
      </c>
      <c r="U211" s="6">
        <v>-0.17545807885</v>
      </c>
      <c r="V211" s="6">
        <v>-0.38634045928999999</v>
      </c>
      <c r="W211" s="6">
        <v>-9.6165550821000007E-2</v>
      </c>
      <c r="X211" s="6">
        <v>-0.62686981286999999</v>
      </c>
      <c r="Y211" s="6">
        <v>-1.9801980197E-2</v>
      </c>
      <c r="Z211" s="6">
        <v>-9.8594763831000007E-2</v>
      </c>
      <c r="AB211" s="7">
        <v>0.38618579353999999</v>
      </c>
      <c r="AC211" s="7">
        <v>3.9713858109000001E-2</v>
      </c>
      <c r="AD211" s="8">
        <v>-0.34705034132000001</v>
      </c>
      <c r="AE211" s="7">
        <v>0.11985294117</v>
      </c>
      <c r="AF211" s="7">
        <v>-0.15384615385</v>
      </c>
      <c r="AG211" s="4">
        <v>3</v>
      </c>
      <c r="AH211" s="9">
        <v>0</v>
      </c>
      <c r="AI211" s="10">
        <v>0</v>
      </c>
    </row>
    <row r="212" spans="2:35" x14ac:dyDescent="0.2">
      <c r="B212" s="3" t="s">
        <v>2177</v>
      </c>
      <c r="C212" s="3" t="s">
        <v>2181</v>
      </c>
      <c r="D212" s="3" t="s">
        <v>2184</v>
      </c>
      <c r="E212" s="4" t="s">
        <v>1745</v>
      </c>
      <c r="F212" s="3" t="s">
        <v>1961</v>
      </c>
      <c r="G212" s="19">
        <v>45875</v>
      </c>
      <c r="H212" s="19">
        <v>44343</v>
      </c>
      <c r="I212" s="45">
        <v>17.14</v>
      </c>
      <c r="J212" s="45">
        <v>19.03</v>
      </c>
      <c r="K212" s="37"/>
      <c r="L212" s="19">
        <v>45695</v>
      </c>
      <c r="M212" s="43">
        <v>25232.548159999998</v>
      </c>
      <c r="N212" s="43">
        <v>13778.272720000001</v>
      </c>
      <c r="O212" s="37"/>
      <c r="Q212" s="6">
        <v>-9.8209127664000001E-3</v>
      </c>
      <c r="R212" s="6">
        <v>-1.7102801389999998E-2</v>
      </c>
      <c r="S212" s="6">
        <v>0.21819474057999999</v>
      </c>
      <c r="T212" s="6">
        <v>0.20773028167999999</v>
      </c>
      <c r="U212" s="6">
        <v>0.59441860464999996</v>
      </c>
      <c r="V212" s="6">
        <v>0.38353622421</v>
      </c>
      <c r="W212" s="6">
        <v>2.168207024</v>
      </c>
      <c r="X212" s="6">
        <v>1.637502762</v>
      </c>
      <c r="Y212" s="6">
        <v>2.3283582090000001E-2</v>
      </c>
      <c r="Z212" s="6">
        <v>-5.5509201543999999E-2</v>
      </c>
      <c r="AB212" s="7">
        <v>0.61995329663999998</v>
      </c>
      <c r="AC212" s="7">
        <v>6.4466275697999995E-2</v>
      </c>
      <c r="AD212" s="8">
        <v>1.2284428916000001</v>
      </c>
      <c r="AE212" s="7">
        <v>0.30669710807</v>
      </c>
      <c r="AF212" s="7">
        <v>-8.0969267139999995E-2</v>
      </c>
      <c r="AG212" s="4">
        <v>3</v>
      </c>
      <c r="AH212" s="9">
        <v>0</v>
      </c>
      <c r="AI212" s="10">
        <v>0</v>
      </c>
    </row>
    <row r="213" spans="2:35" x14ac:dyDescent="0.2">
      <c r="B213" s="3" t="s">
        <v>1039</v>
      </c>
      <c r="C213" s="3" t="s">
        <v>1832</v>
      </c>
      <c r="D213" s="3" t="s">
        <v>1357</v>
      </c>
      <c r="E213" s="4" t="s">
        <v>1748</v>
      </c>
      <c r="F213" s="3" t="s">
        <v>1968</v>
      </c>
      <c r="G213" s="19">
        <v>45511</v>
      </c>
      <c r="H213" s="19">
        <v>43775</v>
      </c>
      <c r="I213" s="45">
        <v>0.32500000000000001</v>
      </c>
      <c r="J213" s="45">
        <v>1.47</v>
      </c>
      <c r="K213" s="37"/>
      <c r="L213" s="19">
        <v>45230</v>
      </c>
      <c r="M213" s="43">
        <v>1966.1732999999999</v>
      </c>
      <c r="N213" s="43">
        <v>84.304183331999994</v>
      </c>
      <c r="O213" s="37"/>
      <c r="Q213" s="6">
        <v>-6.2319676860999998E-2</v>
      </c>
      <c r="R213" s="6">
        <v>-5.4584988319000001E-2</v>
      </c>
      <c r="S213" s="6">
        <v>-0.26470588234999998</v>
      </c>
      <c r="T213" s="6">
        <v>-0.19865999565</v>
      </c>
      <c r="U213" s="6">
        <v>-0.67500000000000004</v>
      </c>
      <c r="V213" s="6">
        <v>-0.82572901266999998</v>
      </c>
      <c r="W213" s="6">
        <v>-0.97116237800000005</v>
      </c>
      <c r="X213" s="6">
        <v>-1.1431395132</v>
      </c>
      <c r="Y213" s="6">
        <v>-0.72916666666999996</v>
      </c>
      <c r="Z213" s="6">
        <v>-0.81924744523000004</v>
      </c>
      <c r="AB213" s="7">
        <v>0.83091579667000004</v>
      </c>
      <c r="AC213" s="7">
        <v>8.6163544430000003E-2</v>
      </c>
      <c r="AD213" s="8"/>
      <c r="AE213" s="7">
        <v>0.38679245283000002</v>
      </c>
      <c r="AF213" s="7">
        <v>-0.40845070423000002</v>
      </c>
      <c r="AG213" s="4">
        <v>1</v>
      </c>
      <c r="AH213" s="9">
        <v>0</v>
      </c>
      <c r="AI213" s="10">
        <v>0</v>
      </c>
    </row>
    <row r="214" spans="2:35" x14ac:dyDescent="0.2">
      <c r="B214" s="3" t="s">
        <v>113</v>
      </c>
      <c r="C214" s="3" t="s">
        <v>2783</v>
      </c>
      <c r="D214" s="3" t="s">
        <v>703</v>
      </c>
      <c r="E214" s="4" t="s">
        <v>1746</v>
      </c>
      <c r="F214" s="3" t="s">
        <v>1971</v>
      </c>
      <c r="G214" s="19">
        <v>45875</v>
      </c>
      <c r="H214" s="19">
        <v>43132</v>
      </c>
      <c r="I214" s="45">
        <v>12.89</v>
      </c>
      <c r="J214" s="45">
        <v>15.9</v>
      </c>
      <c r="K214" s="37"/>
      <c r="L214" s="19">
        <v>45664</v>
      </c>
      <c r="M214" s="43">
        <v>3141.3961199999999</v>
      </c>
      <c r="N214" s="43">
        <v>3321.4395905000001</v>
      </c>
      <c r="O214" s="37"/>
      <c r="Q214" s="6">
        <v>4.6266233764999998E-2</v>
      </c>
      <c r="R214" s="6">
        <v>3.8984345141E-2</v>
      </c>
      <c r="S214" s="6">
        <v>9.5157179268000006E-2</v>
      </c>
      <c r="T214" s="6">
        <v>8.4692720366999999E-2</v>
      </c>
      <c r="U214" s="6">
        <v>0.62138364779999999</v>
      </c>
      <c r="V214" s="6">
        <v>0.41050126735999998</v>
      </c>
      <c r="W214" s="6">
        <v>2.491917097</v>
      </c>
      <c r="X214" s="6">
        <v>1.961212835</v>
      </c>
      <c r="Y214" s="6">
        <v>-0.11042097998</v>
      </c>
      <c r="Z214" s="6">
        <v>-0.18921376362</v>
      </c>
      <c r="AB214" s="7">
        <v>0.47134058319</v>
      </c>
      <c r="AC214" s="7">
        <v>4.8828671747000001E-2</v>
      </c>
      <c r="AD214" s="8">
        <v>1.5846223541</v>
      </c>
      <c r="AE214" s="7">
        <v>0.23786869648</v>
      </c>
      <c r="AF214" s="7">
        <v>-0.18044077135</v>
      </c>
      <c r="AG214" s="4">
        <v>7</v>
      </c>
      <c r="AH214" s="9">
        <v>0</v>
      </c>
      <c r="AI214" s="10">
        <v>0</v>
      </c>
    </row>
    <row r="215" spans="2:35" x14ac:dyDescent="0.2">
      <c r="B215" s="3" t="s">
        <v>1040</v>
      </c>
      <c r="C215" s="3" t="s">
        <v>2719</v>
      </c>
      <c r="D215" s="3" t="s">
        <v>1358</v>
      </c>
      <c r="E215" s="4" t="s">
        <v>1751</v>
      </c>
      <c r="F215" s="3" t="s">
        <v>1972</v>
      </c>
      <c r="G215" s="19">
        <v>45875</v>
      </c>
      <c r="H215" s="19">
        <v>40546</v>
      </c>
      <c r="I215" s="45">
        <v>1.93</v>
      </c>
      <c r="J215" s="45">
        <v>5.48</v>
      </c>
      <c r="K215" s="37"/>
      <c r="L215" s="19">
        <v>45663</v>
      </c>
      <c r="M215" s="43">
        <v>7050.5621300000003</v>
      </c>
      <c r="N215" s="43">
        <v>1834.5927134999999</v>
      </c>
      <c r="O215" s="37"/>
      <c r="Q215" s="6">
        <v>-0.14601769911000001</v>
      </c>
      <c r="R215" s="6">
        <v>-0.15329958773999999</v>
      </c>
      <c r="S215" s="6">
        <v>-0.25769230769000001</v>
      </c>
      <c r="T215" s="6">
        <v>-0.26815676658999998</v>
      </c>
      <c r="U215" s="6">
        <v>-0.22177419355</v>
      </c>
      <c r="V215" s="6">
        <v>-0.43265657399000002</v>
      </c>
      <c r="W215" s="6">
        <v>-0.27715355805000003</v>
      </c>
      <c r="X215" s="6">
        <v>-0.80785782009999996</v>
      </c>
      <c r="Y215" s="6">
        <v>-0.58672376873999998</v>
      </c>
      <c r="Z215" s="6">
        <v>-0.66551655236999996</v>
      </c>
      <c r="AB215" s="7">
        <v>0.67298799081000005</v>
      </c>
      <c r="AC215" s="7">
        <v>6.9311412719000001E-2</v>
      </c>
      <c r="AD215" s="8">
        <v>-0.11947547659</v>
      </c>
      <c r="AE215" s="7">
        <v>0.83064516128999999</v>
      </c>
      <c r="AF215" s="7">
        <v>-0.39479392624999998</v>
      </c>
      <c r="AG215" s="4">
        <v>3</v>
      </c>
      <c r="AH215" s="9">
        <v>0</v>
      </c>
      <c r="AI215" s="10">
        <v>0</v>
      </c>
    </row>
    <row r="216" spans="2:35" x14ac:dyDescent="0.2">
      <c r="B216" s="3" t="s">
        <v>114</v>
      </c>
      <c r="C216" s="3" t="s">
        <v>524</v>
      </c>
      <c r="D216" s="3" t="s">
        <v>704</v>
      </c>
      <c r="E216" s="4" t="s">
        <v>1743</v>
      </c>
      <c r="F216" s="3" t="s">
        <v>1956</v>
      </c>
      <c r="G216" s="19">
        <v>45875</v>
      </c>
      <c r="H216" s="19">
        <v>40546</v>
      </c>
      <c r="I216" s="45">
        <v>96.58</v>
      </c>
      <c r="J216" s="45">
        <v>122.43</v>
      </c>
      <c r="K216" s="37"/>
      <c r="L216" s="19">
        <v>45701</v>
      </c>
      <c r="M216" s="43">
        <v>26243.393660000002</v>
      </c>
      <c r="N216" s="43">
        <v>23993.100666999999</v>
      </c>
      <c r="O216" s="37"/>
      <c r="Q216" s="6">
        <v>-9.7405926389999998E-3</v>
      </c>
      <c r="R216" s="6">
        <v>-1.7022481262999999E-2</v>
      </c>
      <c r="S216" s="6">
        <v>-9.0498163669000001E-2</v>
      </c>
      <c r="T216" s="6">
        <v>-0.10096262256999999</v>
      </c>
      <c r="U216" s="6">
        <v>-8.0278068755000001E-2</v>
      </c>
      <c r="V216" s="6">
        <v>-0.2911604492</v>
      </c>
      <c r="W216" s="6">
        <v>0.11756537838</v>
      </c>
      <c r="X216" s="6">
        <v>-0.41313888367000001</v>
      </c>
      <c r="Y216" s="6">
        <v>-0.11653860226</v>
      </c>
      <c r="Z216" s="6">
        <v>-0.19533138589999999</v>
      </c>
      <c r="AB216" s="7">
        <v>0.20615573492</v>
      </c>
      <c r="AC216" s="7">
        <v>2.1202106913E-2</v>
      </c>
      <c r="AD216" s="8">
        <v>-0.52072069590000003</v>
      </c>
      <c r="AE216" s="7">
        <v>7.7753384558999994E-2</v>
      </c>
      <c r="AF216" s="7">
        <v>-0.12052283143</v>
      </c>
      <c r="AG216" s="4">
        <v>5</v>
      </c>
      <c r="AH216" s="9">
        <v>0</v>
      </c>
      <c r="AI216" s="10">
        <v>0</v>
      </c>
    </row>
    <row r="217" spans="2:35" x14ac:dyDescent="0.2">
      <c r="B217" s="3" t="s">
        <v>2973</v>
      </c>
      <c r="C217" s="3" t="s">
        <v>3044</v>
      </c>
      <c r="D217" s="3" t="s">
        <v>3144</v>
      </c>
      <c r="E217" s="4" t="s">
        <v>1741</v>
      </c>
      <c r="F217" s="3" t="s">
        <v>1960</v>
      </c>
      <c r="G217" s="19">
        <v>45875</v>
      </c>
      <c r="H217" s="19">
        <v>45763</v>
      </c>
      <c r="I217" s="45">
        <v>21.72</v>
      </c>
      <c r="J217" s="45"/>
      <c r="K217" s="37"/>
      <c r="L217" s="19"/>
      <c r="M217" s="43">
        <v>35662.871639999998</v>
      </c>
      <c r="N217" s="43">
        <v>32491.345559000001</v>
      </c>
      <c r="O217" s="37"/>
      <c r="Q217" s="6">
        <v>4.0728318160999998E-2</v>
      </c>
      <c r="R217" s="6">
        <v>3.3446429537E-2</v>
      </c>
      <c r="S217" s="6">
        <v>-0.20439560440000001</v>
      </c>
      <c r="T217" s="6">
        <v>-0.21486006329999999</v>
      </c>
      <c r="U217" s="6"/>
      <c r="V217" s="6"/>
      <c r="W217" s="6"/>
      <c r="X217" s="6"/>
      <c r="Y217" s="6"/>
      <c r="Z217" s="6"/>
      <c r="AB217" s="7"/>
      <c r="AC217" s="7"/>
      <c r="AD217" s="8"/>
      <c r="AE217" s="7">
        <v>-1.7639077339000001E-2</v>
      </c>
      <c r="AF217" s="7">
        <v>-0.16363093461</v>
      </c>
      <c r="AG217" s="4"/>
      <c r="AH217" s="9"/>
      <c r="AI217" s="10"/>
    </row>
    <row r="218" spans="2:35" x14ac:dyDescent="0.2">
      <c r="B218" s="3" t="s">
        <v>1041</v>
      </c>
      <c r="C218" s="3" t="s">
        <v>2720</v>
      </c>
      <c r="D218" s="3" t="s">
        <v>1359</v>
      </c>
      <c r="E218" s="4" t="s">
        <v>1751</v>
      </c>
      <c r="F218" s="3" t="s">
        <v>1988</v>
      </c>
      <c r="G218" s="19">
        <v>45875</v>
      </c>
      <c r="H218" s="19">
        <v>40546</v>
      </c>
      <c r="I218" s="45">
        <v>188.21</v>
      </c>
      <c r="J218" s="45">
        <v>233.47</v>
      </c>
      <c r="K218" s="37"/>
      <c r="L218" s="19">
        <v>45814</v>
      </c>
      <c r="M218" s="43">
        <v>204901.78026999999</v>
      </c>
      <c r="N218" s="43">
        <v>179448.24590000001</v>
      </c>
      <c r="O218" s="37"/>
      <c r="Q218" s="6">
        <v>-3.6527263101000002E-3</v>
      </c>
      <c r="R218" s="6">
        <v>-1.0934614933000001E-2</v>
      </c>
      <c r="S218" s="6">
        <v>-0.15838662076000001</v>
      </c>
      <c r="T218" s="6">
        <v>-0.16885107965999999</v>
      </c>
      <c r="U218" s="6">
        <v>8.3160681399E-2</v>
      </c>
      <c r="V218" s="6">
        <v>-0.12772169905</v>
      </c>
      <c r="W218" s="6">
        <v>0.57748721817000004</v>
      </c>
      <c r="X218" s="6">
        <v>4.6782956119999997E-2</v>
      </c>
      <c r="Y218" s="6">
        <v>8.0878414573999999E-3</v>
      </c>
      <c r="Z218" s="6">
        <v>-7.0704942175999999E-2</v>
      </c>
      <c r="AB218" s="7">
        <v>0.33354190385999999</v>
      </c>
      <c r="AC218" s="7">
        <v>3.3427737506999997E-2</v>
      </c>
      <c r="AD218" s="8">
        <v>0.26960436920999997</v>
      </c>
      <c r="AE218" s="7">
        <v>0.1677557579</v>
      </c>
      <c r="AF218" s="7">
        <v>-0.1584180791</v>
      </c>
      <c r="AG218" s="4">
        <v>5</v>
      </c>
      <c r="AH218" s="9">
        <v>0</v>
      </c>
      <c r="AI218" s="10">
        <v>0</v>
      </c>
    </row>
    <row r="219" spans="2:35" x14ac:dyDescent="0.2">
      <c r="B219" s="3" t="s">
        <v>1042</v>
      </c>
      <c r="C219" s="3" t="s">
        <v>2919</v>
      </c>
      <c r="D219" s="3" t="s">
        <v>1360</v>
      </c>
      <c r="E219" s="4" t="s">
        <v>1751</v>
      </c>
      <c r="F219" s="3" t="s">
        <v>1972</v>
      </c>
      <c r="G219" s="19">
        <v>45875</v>
      </c>
      <c r="H219" s="19">
        <v>42081</v>
      </c>
      <c r="I219" s="45">
        <v>0.60399999999999998</v>
      </c>
      <c r="J219" s="45">
        <v>2.25</v>
      </c>
      <c r="K219" s="37"/>
      <c r="L219" s="19">
        <v>45649</v>
      </c>
      <c r="M219" s="43">
        <v>47.043748000000001</v>
      </c>
      <c r="N219" s="43">
        <v>53.058601633999999</v>
      </c>
      <c r="O219" s="37"/>
      <c r="Q219" s="6">
        <v>-3.6067666771999997E-2</v>
      </c>
      <c r="R219" s="6">
        <v>-4.3349555396000002E-2</v>
      </c>
      <c r="S219" s="6">
        <v>-0.18378378377999999</v>
      </c>
      <c r="T219" s="6">
        <v>-0.19424824267999999</v>
      </c>
      <c r="U219" s="6">
        <v>-0.68711147948999995</v>
      </c>
      <c r="V219" s="6">
        <v>-0.89799385993000003</v>
      </c>
      <c r="W219" s="6">
        <v>-0.91117647058999995</v>
      </c>
      <c r="X219" s="6">
        <v>-1.4418807326</v>
      </c>
      <c r="Y219" s="6">
        <v>-0.38983735731000002</v>
      </c>
      <c r="Z219" s="6">
        <v>-0.46863014094</v>
      </c>
      <c r="AB219" s="7">
        <v>1.7469108793000001</v>
      </c>
      <c r="AC219" s="7">
        <v>0.31485247118999998</v>
      </c>
      <c r="AD219" s="8">
        <v>0.60283552759000003</v>
      </c>
      <c r="AE219" s="7">
        <v>0.22953670352</v>
      </c>
      <c r="AF219" s="7">
        <v>-0.33156498674000001</v>
      </c>
      <c r="AG219" s="4">
        <v>2</v>
      </c>
      <c r="AH219" s="9">
        <v>0</v>
      </c>
      <c r="AI219" s="10">
        <v>0</v>
      </c>
    </row>
    <row r="220" spans="2:35" x14ac:dyDescent="0.2">
      <c r="B220" s="3" t="s">
        <v>115</v>
      </c>
      <c r="C220" s="3" t="s">
        <v>525</v>
      </c>
      <c r="D220" s="3" t="s">
        <v>705</v>
      </c>
      <c r="E220" s="4" t="s">
        <v>1741</v>
      </c>
      <c r="F220" s="3" t="s">
        <v>1988</v>
      </c>
      <c r="G220" s="19">
        <v>45875</v>
      </c>
      <c r="H220" s="19">
        <v>41767</v>
      </c>
      <c r="I220" s="45">
        <v>5.0199999999999996</v>
      </c>
      <c r="J220" s="45">
        <v>6.35</v>
      </c>
      <c r="K220" s="37"/>
      <c r="L220" s="19">
        <v>45707</v>
      </c>
      <c r="M220" s="43">
        <v>47.067520000000002</v>
      </c>
      <c r="N220" s="43">
        <v>173.36729896</v>
      </c>
      <c r="O220" s="37"/>
      <c r="Q220" s="6">
        <v>3.5051546390999999E-2</v>
      </c>
      <c r="R220" s="6">
        <v>2.7769657767000001E-2</v>
      </c>
      <c r="S220" s="6">
        <v>4.5833333332000001E-2</v>
      </c>
      <c r="T220" s="6">
        <v>3.5368874431000001E-2</v>
      </c>
      <c r="U220" s="6">
        <v>0.53987730061000005</v>
      </c>
      <c r="V220" s="6">
        <v>0.32899492016999998</v>
      </c>
      <c r="W220" s="6">
        <v>0.37534246575000002</v>
      </c>
      <c r="X220" s="6">
        <v>-0.15536179629999999</v>
      </c>
      <c r="Y220" s="6">
        <v>9.1304347825000007E-2</v>
      </c>
      <c r="Z220" s="6">
        <v>1.2511564191E-2</v>
      </c>
      <c r="AB220" s="7">
        <v>0.76237411880999995</v>
      </c>
      <c r="AC220" s="7">
        <v>7.9071528153999995E-2</v>
      </c>
      <c r="AD220" s="8">
        <v>1.4306609232</v>
      </c>
      <c r="AE220" s="7">
        <v>0.36643026005000001</v>
      </c>
      <c r="AF220" s="7">
        <v>-0.20415224913999999</v>
      </c>
      <c r="AG220" s="4">
        <v>6</v>
      </c>
      <c r="AH220" s="9">
        <v>0</v>
      </c>
      <c r="AI220" s="10">
        <v>0</v>
      </c>
    </row>
    <row r="221" spans="2:35" x14ac:dyDescent="0.2">
      <c r="B221" s="3" t="s">
        <v>2104</v>
      </c>
      <c r="C221" s="3" t="s">
        <v>2152</v>
      </c>
      <c r="D221" s="3" t="s">
        <v>2110</v>
      </c>
      <c r="E221" s="4" t="s">
        <v>1751</v>
      </c>
      <c r="F221" s="3" t="s">
        <v>1961</v>
      </c>
      <c r="G221" s="19">
        <v>45875</v>
      </c>
      <c r="H221" s="19">
        <v>43507</v>
      </c>
      <c r="I221" s="45">
        <v>0.98</v>
      </c>
      <c r="J221" s="45">
        <v>2.46</v>
      </c>
      <c r="K221" s="37"/>
      <c r="L221" s="19">
        <v>45538</v>
      </c>
      <c r="M221" s="43">
        <v>26.360040000000001</v>
      </c>
      <c r="N221" s="43">
        <v>179.99497208</v>
      </c>
      <c r="O221" s="37"/>
      <c r="Q221" s="6">
        <v>1.0309278349999999E-2</v>
      </c>
      <c r="R221" s="6">
        <v>3.0273897264000002E-3</v>
      </c>
      <c r="S221" s="6">
        <v>-0.15517241378999999</v>
      </c>
      <c r="T221" s="6">
        <v>-0.16563687268999999</v>
      </c>
      <c r="U221" s="6">
        <v>-5.7692307693000003E-2</v>
      </c>
      <c r="V221" s="6">
        <v>-0.26857468814000002</v>
      </c>
      <c r="W221" s="6">
        <v>-0.72</v>
      </c>
      <c r="X221" s="6">
        <v>-1.2507042621</v>
      </c>
      <c r="Y221" s="6">
        <v>-0.45856353590999999</v>
      </c>
      <c r="Z221" s="6">
        <v>-0.53735631954999996</v>
      </c>
      <c r="AB221" s="7">
        <v>0.84449341405</v>
      </c>
      <c r="AC221" s="7">
        <v>8.8994212980000001E-2</v>
      </c>
      <c r="AD221" s="8">
        <v>0.16059878695999999</v>
      </c>
      <c r="AE221" s="7">
        <v>0.28169014083999999</v>
      </c>
      <c r="AF221" s="7">
        <v>-0.35119047618999999</v>
      </c>
      <c r="AG221" s="4">
        <v>4</v>
      </c>
      <c r="AH221" s="9">
        <v>0</v>
      </c>
      <c r="AI221" s="10">
        <v>0</v>
      </c>
    </row>
    <row r="222" spans="2:35" x14ac:dyDescent="0.2">
      <c r="B222" s="3" t="s">
        <v>116</v>
      </c>
      <c r="C222" s="3" t="s">
        <v>526</v>
      </c>
      <c r="D222" s="3" t="s">
        <v>706</v>
      </c>
      <c r="E222" s="4" t="s">
        <v>1741</v>
      </c>
      <c r="F222" s="3" t="s">
        <v>1982</v>
      </c>
      <c r="G222" s="19">
        <v>44959</v>
      </c>
      <c r="H222" s="19">
        <v>40546</v>
      </c>
      <c r="I222" s="45">
        <v>20.09</v>
      </c>
      <c r="J222" s="45">
        <v>22.52</v>
      </c>
      <c r="K222" s="37"/>
      <c r="L222" s="19">
        <v>44907</v>
      </c>
      <c r="M222" s="43">
        <v>342.83584999999999</v>
      </c>
      <c r="N222" s="43">
        <v>201.47629179</v>
      </c>
      <c r="O222" s="37"/>
      <c r="Q222" s="6">
        <v>2.5523226135E-2</v>
      </c>
      <c r="R222" s="6">
        <v>1.0823805616E-2</v>
      </c>
      <c r="S222" s="6">
        <v>-4.4598612485E-3</v>
      </c>
      <c r="T222" s="6">
        <v>-9.3080775429000007E-2</v>
      </c>
      <c r="U222" s="6">
        <v>2.2391857506999999E-2</v>
      </c>
      <c r="V222" s="6">
        <v>0.11164574365</v>
      </c>
      <c r="W222" s="6">
        <v>-0.10297265403</v>
      </c>
      <c r="X222" s="6">
        <v>-0.39881332469000003</v>
      </c>
      <c r="Y222" s="6">
        <v>-4.4598612485E-3</v>
      </c>
      <c r="Z222" s="6">
        <v>-9.3080775429000007E-2</v>
      </c>
      <c r="AB222" s="7">
        <v>0.39523731193</v>
      </c>
      <c r="AC222" s="7">
        <v>4.0753264407999999E-2</v>
      </c>
      <c r="AD222" s="8"/>
      <c r="AE222" s="7">
        <v>0.11818181818</v>
      </c>
      <c r="AF222" s="7">
        <v>-9.7872340424999996E-2</v>
      </c>
      <c r="AG222" s="4">
        <v>7</v>
      </c>
      <c r="AH222" s="9">
        <v>0</v>
      </c>
      <c r="AI222" s="10">
        <v>0</v>
      </c>
    </row>
    <row r="223" spans="2:35" x14ac:dyDescent="0.2">
      <c r="B223" s="3" t="s">
        <v>1044</v>
      </c>
      <c r="C223" s="3" t="s">
        <v>1529</v>
      </c>
      <c r="D223" s="3" t="s">
        <v>1362</v>
      </c>
      <c r="E223" s="4" t="s">
        <v>1741</v>
      </c>
      <c r="F223" s="3" t="s">
        <v>1990</v>
      </c>
      <c r="G223" s="19">
        <v>44581</v>
      </c>
      <c r="H223" s="19">
        <v>40546</v>
      </c>
      <c r="I223" s="45">
        <v>3.99</v>
      </c>
      <c r="J223" s="45">
        <v>17.239999999999998</v>
      </c>
      <c r="K223" s="37"/>
      <c r="L223" s="19">
        <v>44244</v>
      </c>
      <c r="M223" s="43">
        <v>6220.2902999999997</v>
      </c>
      <c r="N223" s="43">
        <v>4362.2185817</v>
      </c>
      <c r="O223" s="37"/>
      <c r="Q223" s="6">
        <v>-0.38043478261000002</v>
      </c>
      <c r="R223" s="6">
        <v>-0.36939735729000001</v>
      </c>
      <c r="S223" s="6">
        <v>-0.38615384614999998</v>
      </c>
      <c r="T223" s="6">
        <v>-0.36748273701</v>
      </c>
      <c r="U223" s="6">
        <v>-0.55321650523999999</v>
      </c>
      <c r="V223" s="6">
        <v>-0.71700273782000001</v>
      </c>
      <c r="W223" s="6">
        <v>-0.64054054053999998</v>
      </c>
      <c r="X223" s="6">
        <v>-1.3190192971000001</v>
      </c>
      <c r="Y223" s="6">
        <v>-0.38897396630999997</v>
      </c>
      <c r="Z223" s="6">
        <v>-0.32950285947000002</v>
      </c>
      <c r="AB223" s="7">
        <v>1.0898597296999999</v>
      </c>
      <c r="AC223" s="7">
        <v>0.10627443202</v>
      </c>
      <c r="AD223" s="8"/>
      <c r="AE223" s="7">
        <v>0.23277661794999999</v>
      </c>
      <c r="AF223" s="7">
        <v>-0.465346651</v>
      </c>
      <c r="AG223" s="4">
        <v>6</v>
      </c>
      <c r="AH223" s="9">
        <v>0</v>
      </c>
      <c r="AI223" s="10">
        <v>0</v>
      </c>
    </row>
    <row r="224" spans="2:35" x14ac:dyDescent="0.2">
      <c r="B224" s="3" t="s">
        <v>1789</v>
      </c>
      <c r="C224" s="3" t="s">
        <v>2784</v>
      </c>
      <c r="D224" s="3" t="s">
        <v>1793</v>
      </c>
      <c r="E224" s="4" t="s">
        <v>1741</v>
      </c>
      <c r="F224" s="3" t="s">
        <v>1969</v>
      </c>
      <c r="G224" s="19">
        <v>45810</v>
      </c>
      <c r="H224" s="19">
        <v>43958</v>
      </c>
      <c r="I224" s="45">
        <v>1.03</v>
      </c>
      <c r="J224" s="45">
        <v>3840</v>
      </c>
      <c r="K224" s="37"/>
      <c r="L224" s="19">
        <v>45450</v>
      </c>
      <c r="M224" s="43">
        <v>769.94766000000004</v>
      </c>
      <c r="N224" s="43">
        <v>271.68872162999997</v>
      </c>
      <c r="O224" s="37"/>
      <c r="Q224" s="6">
        <v>5.6410256410999997E-2</v>
      </c>
      <c r="R224" s="6">
        <v>5.2308214525000001E-2</v>
      </c>
      <c r="S224" s="6">
        <v>-0.45502645503</v>
      </c>
      <c r="T224" s="6">
        <v>-0.49886054421999998</v>
      </c>
      <c r="U224" s="6">
        <v>-0.99919781930999996</v>
      </c>
      <c r="V224" s="6">
        <v>-1.1239593072</v>
      </c>
      <c r="W224" s="6">
        <v>-0.99993739363</v>
      </c>
      <c r="X224" s="6">
        <v>-1.4210999047999999</v>
      </c>
      <c r="Y224" s="6">
        <v>-0.99703341014000002</v>
      </c>
      <c r="Z224" s="6">
        <v>-1.0062672450000001</v>
      </c>
      <c r="AB224" s="7">
        <v>4.4631400380999997</v>
      </c>
      <c r="AC224" s="7">
        <v>0.21173571674</v>
      </c>
      <c r="AD224" s="8"/>
      <c r="AE224" s="7">
        <v>0.38238573021</v>
      </c>
      <c r="AF224" s="7">
        <v>-0.95391705068999999</v>
      </c>
      <c r="AG224" s="4">
        <v>3</v>
      </c>
      <c r="AH224" s="9">
        <v>0</v>
      </c>
      <c r="AI224" s="10">
        <v>0</v>
      </c>
    </row>
    <row r="225" spans="2:35" x14ac:dyDescent="0.2">
      <c r="B225" s="3" t="s">
        <v>1046</v>
      </c>
      <c r="C225" s="3" t="s">
        <v>2458</v>
      </c>
      <c r="D225" s="3" t="s">
        <v>1364</v>
      </c>
      <c r="E225" s="4" t="s">
        <v>1750</v>
      </c>
      <c r="F225" s="3" t="s">
        <v>1970</v>
      </c>
      <c r="G225" s="19">
        <v>45875</v>
      </c>
      <c r="H225" s="19">
        <v>40546</v>
      </c>
      <c r="I225" s="45">
        <v>3.35</v>
      </c>
      <c r="J225" s="45">
        <v>8.4</v>
      </c>
      <c r="K225" s="37"/>
      <c r="L225" s="19">
        <v>45572</v>
      </c>
      <c r="M225" s="43">
        <v>82.567449999999994</v>
      </c>
      <c r="N225" s="43">
        <v>336.33345723000002</v>
      </c>
      <c r="O225" s="37"/>
      <c r="Q225" s="6">
        <v>-6.4245810057000002E-2</v>
      </c>
      <c r="R225" s="6">
        <v>-7.1527698680000001E-2</v>
      </c>
      <c r="S225" s="6">
        <v>-8.9673913044000006E-2</v>
      </c>
      <c r="T225" s="6">
        <v>-0.10013837194</v>
      </c>
      <c r="U225" s="6">
        <v>-0.26496401614999998</v>
      </c>
      <c r="V225" s="6">
        <v>-0.47584639659</v>
      </c>
      <c r="W225" s="6">
        <v>-0.87605446204000004</v>
      </c>
      <c r="X225" s="6">
        <v>-1.4067587240999999</v>
      </c>
      <c r="Y225" s="6">
        <v>-0.38228352263999998</v>
      </c>
      <c r="Z225" s="6">
        <v>-0.46107630628000001</v>
      </c>
      <c r="AB225" s="7">
        <v>0.99648057096999998</v>
      </c>
      <c r="AC225" s="7">
        <v>0.10692878825</v>
      </c>
      <c r="AD225" s="8">
        <v>0.35268245310000002</v>
      </c>
      <c r="AE225" s="7">
        <v>0.30973451328000001</v>
      </c>
      <c r="AF225" s="7">
        <v>-0.12217063261</v>
      </c>
      <c r="AG225" s="4">
        <v>4</v>
      </c>
      <c r="AH225" s="9">
        <v>0</v>
      </c>
      <c r="AI225" s="10">
        <v>0</v>
      </c>
    </row>
    <row r="226" spans="2:35" x14ac:dyDescent="0.2">
      <c r="B226" s="3" t="s">
        <v>117</v>
      </c>
      <c r="C226" s="3" t="s">
        <v>2142</v>
      </c>
      <c r="D226" s="3" t="s">
        <v>707</v>
      </c>
      <c r="E226" s="4" t="s">
        <v>1741</v>
      </c>
      <c r="F226" s="3" t="s">
        <v>1989</v>
      </c>
      <c r="G226" s="19">
        <v>44812</v>
      </c>
      <c r="H226" s="19">
        <v>40546</v>
      </c>
      <c r="I226" s="45">
        <v>43.301437999999997</v>
      </c>
      <c r="J226" s="45">
        <v>47.460969034999998</v>
      </c>
      <c r="K226" s="37"/>
      <c r="L226" s="19">
        <v>44603</v>
      </c>
      <c r="M226" s="43">
        <v>6258.0226199999997</v>
      </c>
      <c r="N226" s="43">
        <v>14296.214979</v>
      </c>
      <c r="O226" s="37"/>
      <c r="Q226" s="6">
        <v>-2.8390478274E-3</v>
      </c>
      <c r="R226" s="6">
        <v>-9.4498165198999996E-3</v>
      </c>
      <c r="S226" s="6">
        <v>-8.6843247946000006E-3</v>
      </c>
      <c r="T226" s="6">
        <v>2.3653370795E-2</v>
      </c>
      <c r="U226" s="6">
        <v>4.8285753431999999E-2</v>
      </c>
      <c r="V226" s="6">
        <v>0.16079840831</v>
      </c>
      <c r="W226" s="6">
        <v>9.9938023758999999E-3</v>
      </c>
      <c r="X226" s="6">
        <v>-0.33494410698999999</v>
      </c>
      <c r="Y226" s="6">
        <v>7.9294501303999995E-2</v>
      </c>
      <c r="Z226" s="6">
        <v>0.23875134095</v>
      </c>
      <c r="AB226" s="7">
        <v>0.27639044341000002</v>
      </c>
      <c r="AC226" s="7">
        <v>2.8506356093E-2</v>
      </c>
      <c r="AD226" s="8"/>
      <c r="AE226" s="7">
        <v>0.12018920662</v>
      </c>
      <c r="AF226" s="7">
        <v>-0.10127362366000001</v>
      </c>
      <c r="AG226" s="4">
        <v>7</v>
      </c>
      <c r="AH226" s="9">
        <v>0.14610242256</v>
      </c>
      <c r="AI226" s="10">
        <v>7.3577180000000006E-2</v>
      </c>
    </row>
    <row r="227" spans="2:35" x14ac:dyDescent="0.2">
      <c r="B227" s="3" t="s">
        <v>118</v>
      </c>
      <c r="C227" s="3" t="s">
        <v>527</v>
      </c>
      <c r="D227" s="3" t="s">
        <v>708</v>
      </c>
      <c r="E227" s="4" t="s">
        <v>1760</v>
      </c>
      <c r="F227" s="3" t="s">
        <v>1982</v>
      </c>
      <c r="G227" s="19">
        <v>44959</v>
      </c>
      <c r="H227" s="19">
        <v>40546</v>
      </c>
      <c r="I227" s="45">
        <v>33.08</v>
      </c>
      <c r="J227" s="45">
        <v>35.75</v>
      </c>
      <c r="K227" s="37"/>
      <c r="L227" s="19">
        <v>44939</v>
      </c>
      <c r="M227" s="43">
        <v>662.39391999999998</v>
      </c>
      <c r="N227" s="43">
        <v>711.33914693999998</v>
      </c>
      <c r="O227" s="37"/>
      <c r="Q227" s="6">
        <v>6.0496067816999996E-4</v>
      </c>
      <c r="R227" s="6">
        <v>-1.409445984E-2</v>
      </c>
      <c r="S227" s="6">
        <v>2.0987654320999999E-2</v>
      </c>
      <c r="T227" s="6">
        <v>-6.7633259860000003E-2</v>
      </c>
      <c r="U227" s="6">
        <v>4.6173308034E-2</v>
      </c>
      <c r="V227" s="6">
        <v>0.13542719417999999</v>
      </c>
      <c r="W227" s="6">
        <v>0.19811662441</v>
      </c>
      <c r="X227" s="6">
        <v>-9.7724046238000004E-2</v>
      </c>
      <c r="Y227" s="6">
        <v>2.0987654320999999E-2</v>
      </c>
      <c r="Z227" s="6">
        <v>-6.7633259860000003E-2</v>
      </c>
      <c r="AB227" s="7">
        <v>0.44007465993</v>
      </c>
      <c r="AC227" s="7">
        <v>4.5526834904000002E-2</v>
      </c>
      <c r="AD227" s="8"/>
      <c r="AE227" s="7">
        <v>0.1114922813</v>
      </c>
      <c r="AF227" s="7">
        <v>-6.8252326784000006E-2</v>
      </c>
      <c r="AG227" s="4">
        <v>8</v>
      </c>
      <c r="AH227" s="9">
        <v>0</v>
      </c>
      <c r="AI227" s="10">
        <v>0</v>
      </c>
    </row>
    <row r="228" spans="2:35" x14ac:dyDescent="0.2">
      <c r="B228" s="3" t="s">
        <v>1047</v>
      </c>
      <c r="C228" s="3" t="s">
        <v>1852</v>
      </c>
      <c r="D228" s="3" t="s">
        <v>1365</v>
      </c>
      <c r="E228" s="4" t="s">
        <v>1741</v>
      </c>
      <c r="F228" s="3" t="s">
        <v>1961</v>
      </c>
      <c r="G228" s="19">
        <v>45875</v>
      </c>
      <c r="H228" s="19">
        <v>43468</v>
      </c>
      <c r="I228" s="45">
        <v>1.5</v>
      </c>
      <c r="J228" s="45">
        <v>8.56</v>
      </c>
      <c r="K228" s="37"/>
      <c r="L228" s="19">
        <v>45517</v>
      </c>
      <c r="M228" s="43">
        <v>73.146000000000001</v>
      </c>
      <c r="N228" s="43">
        <v>907.86866284999996</v>
      </c>
      <c r="O228" s="37"/>
      <c r="Q228" s="6">
        <v>-5.0632911391999998E-2</v>
      </c>
      <c r="R228" s="6">
        <v>-5.7914800016000002E-2</v>
      </c>
      <c r="S228" s="6">
        <v>-0.20212765957000001</v>
      </c>
      <c r="T228" s="6">
        <v>-0.21259211848000001</v>
      </c>
      <c r="U228" s="6">
        <v>-0.80699948532999999</v>
      </c>
      <c r="V228" s="6">
        <v>-1.0178818658</v>
      </c>
      <c r="W228" s="6">
        <v>-0.99582172702000005</v>
      </c>
      <c r="X228" s="6">
        <v>-1.5265259891</v>
      </c>
      <c r="Y228" s="6">
        <v>-0.63097815391000001</v>
      </c>
      <c r="Z228" s="6">
        <v>-0.70977093753999998</v>
      </c>
      <c r="AB228" s="7">
        <v>2.254352227</v>
      </c>
      <c r="AC228" s="7">
        <v>0.28120808753999998</v>
      </c>
      <c r="AD228" s="8">
        <v>0.74343401611000004</v>
      </c>
      <c r="AE228" s="7">
        <v>0.375</v>
      </c>
      <c r="AF228" s="7">
        <v>-0.44680709534000002</v>
      </c>
      <c r="AG228" s="4">
        <v>4</v>
      </c>
      <c r="AH228" s="9">
        <v>0</v>
      </c>
      <c r="AI228" s="10">
        <v>0</v>
      </c>
    </row>
    <row r="229" spans="2:35" x14ac:dyDescent="0.2">
      <c r="B229" s="3" t="s">
        <v>119</v>
      </c>
      <c r="C229" s="3" t="s">
        <v>3045</v>
      </c>
      <c r="D229" s="3" t="s">
        <v>709</v>
      </c>
      <c r="E229" s="4" t="s">
        <v>1761</v>
      </c>
      <c r="F229" s="3" t="s">
        <v>1979</v>
      </c>
      <c r="G229" s="19">
        <v>45875</v>
      </c>
      <c r="H229" s="19">
        <v>40546</v>
      </c>
      <c r="I229" s="45">
        <v>23.62</v>
      </c>
      <c r="J229" s="45">
        <v>25.46</v>
      </c>
      <c r="K229" s="37"/>
      <c r="L229" s="19">
        <v>45853</v>
      </c>
      <c r="M229" s="43">
        <v>1597.7748999999999</v>
      </c>
      <c r="N229" s="43">
        <v>4076.3201580999998</v>
      </c>
      <c r="O229" s="37"/>
      <c r="Q229" s="6">
        <v>7.2494669494E-3</v>
      </c>
      <c r="R229" s="6">
        <v>-3.2421674404999998E-5</v>
      </c>
      <c r="S229" s="6">
        <v>-3.5918367346999998E-2</v>
      </c>
      <c r="T229" s="6">
        <v>-4.6382826247999998E-2</v>
      </c>
      <c r="U229" s="6">
        <v>1.6337319174</v>
      </c>
      <c r="V229" s="6">
        <v>1.4228495370000001</v>
      </c>
      <c r="W229" s="6">
        <v>1.9643161333000001</v>
      </c>
      <c r="X229" s="6">
        <v>1.4336118712999999</v>
      </c>
      <c r="Y229" s="6">
        <v>1.5362042353000001</v>
      </c>
      <c r="Z229" s="6">
        <v>1.4574114516000001</v>
      </c>
      <c r="AB229" s="7">
        <v>0.75230624381</v>
      </c>
      <c r="AC229" s="7">
        <v>7.8914944752999996E-2</v>
      </c>
      <c r="AD229" s="8">
        <v>3.3430671443</v>
      </c>
      <c r="AE229" s="7">
        <v>0.74611872146000002</v>
      </c>
      <c r="AF229" s="7">
        <v>-0.18365553603000001</v>
      </c>
      <c r="AG229" s="4">
        <v>7</v>
      </c>
      <c r="AH229" s="9">
        <v>9.5789473683999996E-2</v>
      </c>
      <c r="AI229" s="10">
        <v>0.91</v>
      </c>
    </row>
    <row r="230" spans="2:35" x14ac:dyDescent="0.2">
      <c r="B230" s="3" t="s">
        <v>1916</v>
      </c>
      <c r="C230" s="3" t="s">
        <v>2515</v>
      </c>
      <c r="D230" s="3" t="s">
        <v>1923</v>
      </c>
      <c r="E230" s="4" t="s">
        <v>1741</v>
      </c>
      <c r="F230" s="3" t="s">
        <v>1956</v>
      </c>
      <c r="G230" s="19">
        <v>45278</v>
      </c>
      <c r="H230" s="19">
        <v>44103</v>
      </c>
      <c r="I230" s="45">
        <v>8.4499999999999993</v>
      </c>
      <c r="J230" s="45">
        <v>9.17</v>
      </c>
      <c r="K230" s="37"/>
      <c r="L230" s="19">
        <v>45245</v>
      </c>
      <c r="M230" s="43">
        <v>97128.203899999993</v>
      </c>
      <c r="N230" s="43">
        <v>23673.434087000001</v>
      </c>
      <c r="O230" s="37"/>
      <c r="Q230" s="6">
        <v>-1.6298020954E-2</v>
      </c>
      <c r="R230" s="6">
        <v>-2.0826340434000001E-2</v>
      </c>
      <c r="S230" s="6">
        <v>-6.7328918321999998E-2</v>
      </c>
      <c r="T230" s="6">
        <v>-0.11751478369</v>
      </c>
      <c r="U230" s="6">
        <v>0.11772486772</v>
      </c>
      <c r="V230" s="6">
        <v>-0.11283510071</v>
      </c>
      <c r="W230" s="6">
        <v>-0.56865747831000002</v>
      </c>
      <c r="X230" s="6">
        <v>-0.84663969111000004</v>
      </c>
      <c r="Y230" s="6">
        <v>6.0225846925999998E-2</v>
      </c>
      <c r="Z230" s="6">
        <v>-0.17445575224000001</v>
      </c>
      <c r="AB230" s="7">
        <v>0.44065635759999999</v>
      </c>
      <c r="AC230" s="7">
        <v>4.6047274559999997E-2</v>
      </c>
      <c r="AD230" s="8"/>
      <c r="AE230" s="7">
        <v>0.25614035087999998</v>
      </c>
      <c r="AF230" s="7">
        <v>-0.18335343788</v>
      </c>
      <c r="AG230" s="4">
        <v>5</v>
      </c>
      <c r="AH230" s="9">
        <v>0</v>
      </c>
      <c r="AI230" s="10">
        <v>0</v>
      </c>
    </row>
    <row r="231" spans="2:35" x14ac:dyDescent="0.2">
      <c r="B231" s="3" t="s">
        <v>1049</v>
      </c>
      <c r="C231" s="3" t="s">
        <v>2497</v>
      </c>
      <c r="D231" s="3" t="s">
        <v>1367</v>
      </c>
      <c r="E231" s="4" t="s">
        <v>1760</v>
      </c>
      <c r="F231" s="3" t="s">
        <v>1972</v>
      </c>
      <c r="G231" s="19">
        <v>45875</v>
      </c>
      <c r="H231" s="19">
        <v>42676</v>
      </c>
      <c r="I231" s="45">
        <v>17.46</v>
      </c>
      <c r="J231" s="45">
        <v>23.128578942000001</v>
      </c>
      <c r="K231" s="37"/>
      <c r="L231" s="19">
        <v>45517</v>
      </c>
      <c r="M231" s="43">
        <v>380.83751999999998</v>
      </c>
      <c r="N231" s="43">
        <v>401.98049571000001</v>
      </c>
      <c r="O231" s="37"/>
      <c r="Q231" s="6">
        <v>1.1467889907999999E-3</v>
      </c>
      <c r="R231" s="6">
        <v>-6.1350996330000003E-3</v>
      </c>
      <c r="S231" s="6">
        <v>-7.8627968339000001E-2</v>
      </c>
      <c r="T231" s="6">
        <v>-8.9092427239999994E-2</v>
      </c>
      <c r="U231" s="6">
        <v>-0.16818483951999999</v>
      </c>
      <c r="V231" s="6">
        <v>-0.37906721996999998</v>
      </c>
      <c r="W231" s="6">
        <v>-0.13864100070999999</v>
      </c>
      <c r="X231" s="6">
        <v>-0.66934526275999995</v>
      </c>
      <c r="Y231" s="6">
        <v>-3.3009354067999999E-2</v>
      </c>
      <c r="Z231" s="6">
        <v>-0.1118021377</v>
      </c>
      <c r="AB231" s="7">
        <v>0.3632279102</v>
      </c>
      <c r="AC231" s="7">
        <v>3.7765108722E-2</v>
      </c>
      <c r="AD231" s="8">
        <v>-0.35822751269000003</v>
      </c>
      <c r="AE231" s="7">
        <v>0.13749242883000001</v>
      </c>
      <c r="AF231" s="7">
        <v>-9.5435684647999994E-2</v>
      </c>
      <c r="AG231" s="4">
        <v>3</v>
      </c>
      <c r="AH231" s="9">
        <v>3.6615897670000001E-2</v>
      </c>
      <c r="AI231" s="10">
        <v>4.0076100000000003E-2</v>
      </c>
    </row>
    <row r="232" spans="2:35" x14ac:dyDescent="0.2">
      <c r="B232" s="3" t="s">
        <v>120</v>
      </c>
      <c r="C232" s="3" t="s">
        <v>528</v>
      </c>
      <c r="D232" s="3" t="s">
        <v>710</v>
      </c>
      <c r="E232" s="4" t="s">
        <v>1742</v>
      </c>
      <c r="F232" s="3" t="s">
        <v>1965</v>
      </c>
      <c r="G232" s="19">
        <v>45875</v>
      </c>
      <c r="H232" s="19">
        <v>35432</v>
      </c>
      <c r="I232" s="45">
        <v>269.63</v>
      </c>
      <c r="J232" s="45">
        <v>301.44584050999998</v>
      </c>
      <c r="K232" s="37"/>
      <c r="L232" s="19">
        <v>45750</v>
      </c>
      <c r="M232" s="43">
        <v>288730.85882999998</v>
      </c>
      <c r="N232" s="43">
        <v>497613.39214000001</v>
      </c>
      <c r="O232" s="37"/>
      <c r="Q232" s="6">
        <v>7.2848176915000003E-3</v>
      </c>
      <c r="R232" s="6">
        <v>2.9290677048E-6</v>
      </c>
      <c r="S232" s="6">
        <v>-4.9929527836E-2</v>
      </c>
      <c r="T232" s="6">
        <v>-6.0393986736999999E-2</v>
      </c>
      <c r="U232" s="6">
        <v>3.0070999849999999E-2</v>
      </c>
      <c r="V232" s="6">
        <v>-0.18081138058999999</v>
      </c>
      <c r="W232" s="6">
        <v>0.52163587957000002</v>
      </c>
      <c r="X232" s="6">
        <v>-9.0683824819000006E-3</v>
      </c>
      <c r="Y232" s="6">
        <v>-1.7759634726E-2</v>
      </c>
      <c r="Z232" s="6">
        <v>-9.6552418358999997E-2</v>
      </c>
      <c r="AB232" s="7">
        <v>0.20379961917</v>
      </c>
      <c r="AC232" s="7">
        <v>2.0956947787E-2</v>
      </c>
      <c r="AD232" s="8">
        <v>2.3896729386000001E-2</v>
      </c>
      <c r="AE232" s="7">
        <v>6.1179062500999998E-2</v>
      </c>
      <c r="AF232" s="7">
        <v>-8.1734088085999995E-2</v>
      </c>
      <c r="AG232" s="4">
        <v>3</v>
      </c>
      <c r="AH232" s="9">
        <v>1.3952786785999999E-2</v>
      </c>
      <c r="AI232" s="10">
        <v>3.7</v>
      </c>
    </row>
    <row r="233" spans="2:35" x14ac:dyDescent="0.2">
      <c r="B233" s="3" t="s">
        <v>121</v>
      </c>
      <c r="C233" s="3" t="s">
        <v>2365</v>
      </c>
      <c r="D233" s="3" t="s">
        <v>711</v>
      </c>
      <c r="E233" s="4" t="s">
        <v>1760</v>
      </c>
      <c r="F233" s="3" t="s">
        <v>1975</v>
      </c>
      <c r="G233" s="19">
        <v>45875</v>
      </c>
      <c r="H233" s="19">
        <v>40546</v>
      </c>
      <c r="I233" s="45">
        <v>44.86</v>
      </c>
      <c r="J233" s="45">
        <v>46.95</v>
      </c>
      <c r="K233" s="37"/>
      <c r="L233" s="19">
        <v>45840</v>
      </c>
      <c r="M233" s="43">
        <v>10578.840340000001</v>
      </c>
      <c r="N233" s="43">
        <v>5500.9866082999997</v>
      </c>
      <c r="O233" s="37"/>
      <c r="Q233" s="6">
        <v>-4.2175360712999998E-3</v>
      </c>
      <c r="R233" s="6">
        <v>-1.1499424695E-2</v>
      </c>
      <c r="S233" s="6">
        <v>-1.4282575259000001E-2</v>
      </c>
      <c r="T233" s="6">
        <v>-2.474703416E-2</v>
      </c>
      <c r="U233" s="6">
        <v>0.19118428039999999</v>
      </c>
      <c r="V233" s="6">
        <v>-1.9698100041000002E-2</v>
      </c>
      <c r="W233" s="6">
        <v>0.19748149811999999</v>
      </c>
      <c r="X233" s="6">
        <v>-0.33322276393</v>
      </c>
      <c r="Y233" s="6">
        <v>0.19150066400999999</v>
      </c>
      <c r="Z233" s="6">
        <v>0.11270788037</v>
      </c>
      <c r="AB233" s="7">
        <v>0.16036198270999999</v>
      </c>
      <c r="AC233" s="7">
        <v>1.6637749093E-2</v>
      </c>
      <c r="AD233" s="8">
        <v>0.91936663946999997</v>
      </c>
      <c r="AE233" s="7">
        <v>7.5173095943999999E-2</v>
      </c>
      <c r="AF233" s="7">
        <v>-6.8869341341999998E-2</v>
      </c>
      <c r="AG233" s="4">
        <v>9</v>
      </c>
      <c r="AH233" s="9">
        <v>0</v>
      </c>
      <c r="AI233" s="10">
        <v>0</v>
      </c>
    </row>
    <row r="234" spans="2:35" x14ac:dyDescent="0.2">
      <c r="B234" s="3" t="s">
        <v>2287</v>
      </c>
      <c r="C234" s="3" t="s">
        <v>2298</v>
      </c>
      <c r="D234" s="3" t="s">
        <v>2313</v>
      </c>
      <c r="E234" s="4" t="s">
        <v>1754</v>
      </c>
      <c r="F234" s="3" t="s">
        <v>1960</v>
      </c>
      <c r="G234" s="19">
        <v>45875</v>
      </c>
      <c r="H234" s="19">
        <v>44509</v>
      </c>
      <c r="I234" s="45">
        <v>5.35</v>
      </c>
      <c r="J234" s="45">
        <v>7.64</v>
      </c>
      <c r="K234" s="37"/>
      <c r="L234" s="19">
        <v>45695</v>
      </c>
      <c r="M234" s="43">
        <v>372.40814999999998</v>
      </c>
      <c r="N234" s="43">
        <v>917.15266126999995</v>
      </c>
      <c r="O234" s="37"/>
      <c r="Q234" s="6">
        <v>-1.865671642E-3</v>
      </c>
      <c r="R234" s="6">
        <v>-9.1475602658000008E-3</v>
      </c>
      <c r="S234" s="6">
        <v>-0.11861614497</v>
      </c>
      <c r="T234" s="6">
        <v>-0.12908060388000001</v>
      </c>
      <c r="U234" s="6">
        <v>-0.10084033613</v>
      </c>
      <c r="V234" s="6">
        <v>-0.31172271658</v>
      </c>
      <c r="W234" s="6">
        <v>-0.61566091954000002</v>
      </c>
      <c r="X234" s="6">
        <v>-1.1463651816</v>
      </c>
      <c r="Y234" s="6">
        <v>-0.11861614497</v>
      </c>
      <c r="Z234" s="6">
        <v>-0.19740892861000001</v>
      </c>
      <c r="AB234" s="7">
        <v>0.4324885604</v>
      </c>
      <c r="AC234" s="7">
        <v>4.4400399809999998E-2</v>
      </c>
      <c r="AD234" s="8">
        <v>-0.20796561596999999</v>
      </c>
      <c r="AE234" s="7">
        <v>0.14662273476000001</v>
      </c>
      <c r="AF234" s="7">
        <v>-0.16620111732000001</v>
      </c>
      <c r="AG234" s="4">
        <v>2</v>
      </c>
      <c r="AH234" s="9">
        <v>0</v>
      </c>
      <c r="AI234" s="10">
        <v>0</v>
      </c>
    </row>
    <row r="235" spans="2:35" x14ac:dyDescent="0.2">
      <c r="B235" s="3" t="s">
        <v>2288</v>
      </c>
      <c r="C235" s="3" t="s">
        <v>2299</v>
      </c>
      <c r="D235" s="3" t="s">
        <v>2314</v>
      </c>
      <c r="E235" s="4" t="s">
        <v>1776</v>
      </c>
      <c r="F235" s="3" t="s">
        <v>1960</v>
      </c>
      <c r="G235" s="19">
        <v>44617</v>
      </c>
      <c r="H235" s="19">
        <v>44504</v>
      </c>
      <c r="I235" s="45">
        <v>3.4</v>
      </c>
      <c r="J235" s="45"/>
      <c r="K235" s="37"/>
      <c r="L235" s="19"/>
      <c r="M235" s="43">
        <v>1883.7428</v>
      </c>
      <c r="N235" s="43">
        <v>1540.6660386999999</v>
      </c>
      <c r="O235" s="37"/>
      <c r="Q235" s="6">
        <v>2.7190332325999999E-2</v>
      </c>
      <c r="R235" s="6">
        <v>4.8175853408000003E-3</v>
      </c>
      <c r="S235" s="6">
        <v>-0.40869565216999998</v>
      </c>
      <c r="T235" s="6">
        <v>-0.41516881266</v>
      </c>
      <c r="U235" s="6"/>
      <c r="V235" s="6"/>
      <c r="W235" s="6"/>
      <c r="X235" s="6"/>
      <c r="Y235" s="6">
        <v>-0.72424979724000005</v>
      </c>
      <c r="Z235" s="6">
        <v>-0.64420036562000005</v>
      </c>
      <c r="AB235" s="7"/>
      <c r="AC235" s="7"/>
      <c r="AD235" s="8"/>
      <c r="AE235" s="7">
        <v>-0.23416149068</v>
      </c>
      <c r="AF235" s="7">
        <v>-0.60047003524999998</v>
      </c>
      <c r="AG235" s="4"/>
      <c r="AH235" s="9"/>
      <c r="AI235" s="10"/>
    </row>
    <row r="236" spans="2:35" x14ac:dyDescent="0.2">
      <c r="B236" s="3" t="s">
        <v>1050</v>
      </c>
      <c r="C236" s="3" t="s">
        <v>1530</v>
      </c>
      <c r="D236" s="3" t="s">
        <v>1368</v>
      </c>
      <c r="E236" s="4" t="s">
        <v>1744</v>
      </c>
      <c r="F236" s="3" t="s">
        <v>1997</v>
      </c>
      <c r="G236" s="19">
        <v>45875</v>
      </c>
      <c r="H236" s="19">
        <v>38625</v>
      </c>
      <c r="I236" s="45">
        <v>54.44</v>
      </c>
      <c r="J236" s="45">
        <v>101.04</v>
      </c>
      <c r="K236" s="37"/>
      <c r="L236" s="19">
        <v>45532</v>
      </c>
      <c r="M236" s="43">
        <v>14926.52252</v>
      </c>
      <c r="N236" s="43">
        <v>12486.700392999999</v>
      </c>
      <c r="O236" s="37"/>
      <c r="Q236" s="6">
        <v>-1.8037518036999999E-2</v>
      </c>
      <c r="R236" s="6">
        <v>-2.5319406661E-2</v>
      </c>
      <c r="S236" s="6">
        <v>9.5813204508999994E-2</v>
      </c>
      <c r="T236" s="6">
        <v>8.5348745608000001E-2</v>
      </c>
      <c r="U236" s="6">
        <v>-0.34934863153000001</v>
      </c>
      <c r="V236" s="6">
        <v>-0.56023101197000003</v>
      </c>
      <c r="W236" s="6">
        <v>0.45173333332999999</v>
      </c>
      <c r="X236" s="6">
        <v>-7.8970928716999997E-2</v>
      </c>
      <c r="Y236" s="6">
        <v>-0.24093697713000001</v>
      </c>
      <c r="Z236" s="6">
        <v>-0.31972976076999998</v>
      </c>
      <c r="AB236" s="7">
        <v>0.46355475762999998</v>
      </c>
      <c r="AC236" s="7">
        <v>4.8012079833000001E-2</v>
      </c>
      <c r="AD236" s="8">
        <v>-0.70215217076000003</v>
      </c>
      <c r="AE236" s="7">
        <v>0.17680851064</v>
      </c>
      <c r="AF236" s="7">
        <v>-0.27677496991</v>
      </c>
      <c r="AG236" s="4">
        <v>3</v>
      </c>
      <c r="AH236" s="9">
        <v>0</v>
      </c>
      <c r="AI236" s="10">
        <v>0</v>
      </c>
    </row>
    <row r="237" spans="2:35" x14ac:dyDescent="0.2">
      <c r="B237" s="3" t="s">
        <v>122</v>
      </c>
      <c r="C237" s="3" t="s">
        <v>1853</v>
      </c>
      <c r="D237" s="3" t="s">
        <v>712</v>
      </c>
      <c r="E237" s="4" t="s">
        <v>1743</v>
      </c>
      <c r="F237" s="3" t="s">
        <v>1998</v>
      </c>
      <c r="G237" s="19">
        <v>45875</v>
      </c>
      <c r="H237" s="19">
        <v>41744</v>
      </c>
      <c r="I237" s="45">
        <v>6.95</v>
      </c>
      <c r="J237" s="45">
        <v>6.98</v>
      </c>
      <c r="K237" s="37"/>
      <c r="L237" s="19">
        <v>45874</v>
      </c>
      <c r="M237" s="43">
        <v>1378.9634000000001</v>
      </c>
      <c r="N237" s="43">
        <v>2823.5052236000001</v>
      </c>
      <c r="O237" s="37"/>
      <c r="Q237" s="6">
        <v>-4.2979942700000001E-3</v>
      </c>
      <c r="R237" s="6">
        <v>-1.1579882893E-2</v>
      </c>
      <c r="S237" s="6">
        <v>0.24107142857</v>
      </c>
      <c r="T237" s="6">
        <v>0.23060696966999999</v>
      </c>
      <c r="U237" s="6">
        <v>0.35927559491</v>
      </c>
      <c r="V237" s="6">
        <v>0.14839321447000001</v>
      </c>
      <c r="W237" s="6">
        <v>-0.31770273394999998</v>
      </c>
      <c r="X237" s="6">
        <v>-0.84840699600000002</v>
      </c>
      <c r="Y237" s="6">
        <v>0.31143971464999998</v>
      </c>
      <c r="Z237" s="6">
        <v>0.23264693101</v>
      </c>
      <c r="AB237" s="7">
        <v>0.40495409086</v>
      </c>
      <c r="AC237" s="7">
        <v>4.3176833613000003E-2</v>
      </c>
      <c r="AD237" s="8">
        <v>1.1448130953</v>
      </c>
      <c r="AE237" s="7">
        <v>0.29962546817000002</v>
      </c>
      <c r="AF237" s="7">
        <v>-0.10777063886</v>
      </c>
      <c r="AG237" s="4">
        <v>7</v>
      </c>
      <c r="AH237" s="9">
        <v>5.5350553506000003E-2</v>
      </c>
      <c r="AI237" s="10">
        <v>0.3</v>
      </c>
    </row>
    <row r="238" spans="2:35" x14ac:dyDescent="0.2">
      <c r="B238" s="3" t="s">
        <v>2827</v>
      </c>
      <c r="C238" s="3" t="s">
        <v>2920</v>
      </c>
      <c r="D238" s="3" t="s">
        <v>2877</v>
      </c>
      <c r="E238" s="4" t="s">
        <v>1750</v>
      </c>
      <c r="F238" s="3" t="s">
        <v>1960</v>
      </c>
      <c r="G238" s="19">
        <v>45875</v>
      </c>
      <c r="H238" s="19">
        <v>45573</v>
      </c>
      <c r="I238" s="45">
        <v>0.33900000000000002</v>
      </c>
      <c r="J238" s="45"/>
      <c r="K238" s="37"/>
      <c r="L238" s="19"/>
      <c r="M238" s="43">
        <v>109.40546999999999</v>
      </c>
      <c r="N238" s="43">
        <v>6716.5635638000003</v>
      </c>
      <c r="O238" s="37"/>
      <c r="Q238" s="6">
        <v>-3.7205339391999999E-2</v>
      </c>
      <c r="R238" s="6">
        <v>-4.4487228015999997E-2</v>
      </c>
      <c r="S238" s="6">
        <v>-0.18254356753000001</v>
      </c>
      <c r="T238" s="6">
        <v>-0.19300802644000001</v>
      </c>
      <c r="U238" s="6"/>
      <c r="V238" s="6"/>
      <c r="W238" s="6"/>
      <c r="X238" s="6"/>
      <c r="Y238" s="6">
        <v>-0.71512605041999999</v>
      </c>
      <c r="Z238" s="6">
        <v>-0.79391883404999997</v>
      </c>
      <c r="AB238" s="7"/>
      <c r="AC238" s="7"/>
      <c r="AD238" s="8"/>
      <c r="AE238" s="7">
        <v>1.3466017729999999</v>
      </c>
      <c r="AF238" s="7">
        <v>-0.91851851851999999</v>
      </c>
      <c r="AG238" s="4"/>
      <c r="AH238" s="9"/>
      <c r="AI238" s="10"/>
    </row>
    <row r="239" spans="2:35" x14ac:dyDescent="0.2">
      <c r="B239" s="3" t="s">
        <v>2067</v>
      </c>
      <c r="C239" s="3" t="s">
        <v>2785</v>
      </c>
      <c r="D239" s="3" t="s">
        <v>2076</v>
      </c>
      <c r="E239" s="4" t="s">
        <v>1741</v>
      </c>
      <c r="F239" s="3" t="s">
        <v>1988</v>
      </c>
      <c r="G239" s="19">
        <v>45062</v>
      </c>
      <c r="H239" s="19">
        <v>44235</v>
      </c>
      <c r="I239" s="45">
        <v>1.1299999999999999</v>
      </c>
      <c r="J239" s="45">
        <v>3.93</v>
      </c>
      <c r="K239" s="37"/>
      <c r="L239" s="19">
        <v>44739</v>
      </c>
      <c r="M239" s="43">
        <v>52.63653</v>
      </c>
      <c r="N239" s="43">
        <v>80.228408688000002</v>
      </c>
      <c r="O239" s="37"/>
      <c r="Q239" s="6">
        <v>-1.7391304348E-2</v>
      </c>
      <c r="R239" s="6">
        <v>-1.1013592974E-2</v>
      </c>
      <c r="S239" s="6">
        <v>-0.30674846626000002</v>
      </c>
      <c r="T239" s="6">
        <v>-0.30004416139000001</v>
      </c>
      <c r="U239" s="6">
        <v>-0.50044208665000001</v>
      </c>
      <c r="V239" s="6">
        <v>-0.52586367991000005</v>
      </c>
      <c r="W239" s="6"/>
      <c r="X239" s="6"/>
      <c r="Y239" s="6">
        <v>-0.46496212121000002</v>
      </c>
      <c r="Z239" s="6">
        <v>-0.53538795791000005</v>
      </c>
      <c r="AB239" s="7">
        <v>0.91408442010000002</v>
      </c>
      <c r="AC239" s="7">
        <v>9.6848063977999999E-2</v>
      </c>
      <c r="AD239" s="8"/>
      <c r="AE239" s="7">
        <v>0.32997159091</v>
      </c>
      <c r="AF239" s="7">
        <v>-0.34682080924999997</v>
      </c>
      <c r="AG239" s="4">
        <v>4</v>
      </c>
      <c r="AH239" s="9">
        <v>0</v>
      </c>
      <c r="AI239" s="10">
        <v>0</v>
      </c>
    </row>
    <row r="240" spans="2:35" x14ac:dyDescent="0.2">
      <c r="B240" s="3" t="s">
        <v>1051</v>
      </c>
      <c r="C240" s="3" t="s">
        <v>3046</v>
      </c>
      <c r="D240" s="3" t="s">
        <v>1369</v>
      </c>
      <c r="E240" s="4" t="s">
        <v>1741</v>
      </c>
      <c r="F240" s="3" t="s">
        <v>1988</v>
      </c>
      <c r="G240" s="19">
        <v>45875</v>
      </c>
      <c r="H240" s="19">
        <v>43243</v>
      </c>
      <c r="I240" s="45">
        <v>0.91010100000000005</v>
      </c>
      <c r="J240" s="45">
        <v>1.44</v>
      </c>
      <c r="K240" s="37"/>
      <c r="L240" s="19">
        <v>45597</v>
      </c>
      <c r="M240" s="43">
        <v>1.4051959439999999</v>
      </c>
      <c r="N240" s="43">
        <v>10.005912207</v>
      </c>
      <c r="O240" s="37"/>
      <c r="Q240" s="6">
        <v>1.1098901086E-4</v>
      </c>
      <c r="R240" s="6">
        <v>-7.1708996129000004E-3</v>
      </c>
      <c r="S240" s="6">
        <v>-1.0759782608E-2</v>
      </c>
      <c r="T240" s="6">
        <v>-2.1224241509E-2</v>
      </c>
      <c r="U240" s="6">
        <v>0.29217723119</v>
      </c>
      <c r="V240" s="6">
        <v>8.1294850747999997E-2</v>
      </c>
      <c r="W240" s="6">
        <v>-0.29670118323</v>
      </c>
      <c r="X240" s="6">
        <v>-0.82740544528000004</v>
      </c>
      <c r="Y240" s="6">
        <v>-0.22206940763999999</v>
      </c>
      <c r="Z240" s="6">
        <v>-0.30086219128000002</v>
      </c>
      <c r="AB240" s="7">
        <v>0.59810517428999999</v>
      </c>
      <c r="AC240" s="7">
        <v>6.2329081049E-2</v>
      </c>
      <c r="AD240" s="8">
        <v>0.83116451516000001</v>
      </c>
      <c r="AE240" s="7">
        <v>0.12903225805999999</v>
      </c>
      <c r="AF240" s="7">
        <v>-0.14782608695999999</v>
      </c>
      <c r="AG240" s="4">
        <v>5</v>
      </c>
      <c r="AH240" s="9">
        <v>0.16929287668000001</v>
      </c>
      <c r="AI240" s="10">
        <v>0.13</v>
      </c>
    </row>
    <row r="241" spans="2:35" x14ac:dyDescent="0.2">
      <c r="B241" s="3" t="s">
        <v>166</v>
      </c>
      <c r="C241" s="3" t="s">
        <v>2786</v>
      </c>
      <c r="D241" s="3" t="s">
        <v>757</v>
      </c>
      <c r="E241" s="4" t="s">
        <v>1756</v>
      </c>
      <c r="F241" s="3" t="s">
        <v>1978</v>
      </c>
      <c r="G241" s="19">
        <v>45485</v>
      </c>
      <c r="H241" s="19">
        <v>42013</v>
      </c>
      <c r="I241" s="45">
        <v>16.309999999999999</v>
      </c>
      <c r="J241" s="45">
        <v>20.393799999999999</v>
      </c>
      <c r="K241" s="37"/>
      <c r="L241" s="19">
        <v>45433</v>
      </c>
      <c r="M241" s="43">
        <v>2557.5058600000002</v>
      </c>
      <c r="N241" s="43">
        <v>4410.7216926000001</v>
      </c>
      <c r="O241" s="37"/>
      <c r="Q241" s="6">
        <v>0</v>
      </c>
      <c r="R241" s="6">
        <v>-5.5170166215000004E-3</v>
      </c>
      <c r="S241" s="6">
        <v>4.80388629E-2</v>
      </c>
      <c r="T241" s="6">
        <v>1.2193276358999999E-2</v>
      </c>
      <c r="U241" s="6">
        <v>0.16684575877999999</v>
      </c>
      <c r="V241" s="6">
        <v>-8.8777921952000002E-2</v>
      </c>
      <c r="W241" s="6">
        <v>1.1565239808000001</v>
      </c>
      <c r="X241" s="6">
        <v>0.87583439012999997</v>
      </c>
      <c r="Y241" s="6">
        <v>-4.1569618152999997E-2</v>
      </c>
      <c r="Z241" s="6">
        <v>-0.21883379738</v>
      </c>
      <c r="AB241" s="7">
        <v>0.40805703830000001</v>
      </c>
      <c r="AC241" s="7">
        <v>4.0787596310999999E-2</v>
      </c>
      <c r="AD241" s="8"/>
      <c r="AE241" s="7">
        <v>8.5209981739999996E-2</v>
      </c>
      <c r="AF241" s="7">
        <v>-6.0982495764E-2</v>
      </c>
      <c r="AG241" s="4">
        <v>4</v>
      </c>
      <c r="AH241" s="9">
        <v>0.12619502867999999</v>
      </c>
      <c r="AI241" s="10">
        <v>1.98</v>
      </c>
    </row>
    <row r="242" spans="2:35" x14ac:dyDescent="0.2">
      <c r="B242" s="3" t="s">
        <v>2068</v>
      </c>
      <c r="C242" s="3" t="s">
        <v>2261</v>
      </c>
      <c r="D242" s="3" t="s">
        <v>2077</v>
      </c>
      <c r="E242" s="4" t="s">
        <v>1741</v>
      </c>
      <c r="F242" s="3" t="s">
        <v>1961</v>
      </c>
      <c r="G242" s="19">
        <v>45875</v>
      </c>
      <c r="H242" s="19">
        <v>44231</v>
      </c>
      <c r="I242" s="45">
        <v>2.17</v>
      </c>
      <c r="J242" s="45">
        <v>34.75</v>
      </c>
      <c r="K242" s="37"/>
      <c r="L242" s="19">
        <v>45546</v>
      </c>
      <c r="M242" s="43">
        <v>6.2170500000000004</v>
      </c>
      <c r="N242" s="43">
        <v>1135.3409349999999</v>
      </c>
      <c r="O242" s="37"/>
      <c r="Q242" s="6">
        <v>-3.1250000001999997E-2</v>
      </c>
      <c r="R242" s="6">
        <v>-3.8531888626000002E-2</v>
      </c>
      <c r="S242" s="6">
        <v>-0.19629629630000001</v>
      </c>
      <c r="T242" s="6">
        <v>-0.20676075520000001</v>
      </c>
      <c r="U242" s="6">
        <v>-0.71066666667</v>
      </c>
      <c r="V242" s="6">
        <v>-0.92154904710999996</v>
      </c>
      <c r="W242" s="6">
        <v>-0.99866666667000004</v>
      </c>
      <c r="X242" s="6">
        <v>-1.5293709286999999</v>
      </c>
      <c r="Y242" s="6">
        <v>-0.72444444444</v>
      </c>
      <c r="Z242" s="6">
        <v>-0.80323722807999998</v>
      </c>
      <c r="AB242" s="7">
        <v>2.2045984303999999</v>
      </c>
      <c r="AC242" s="7">
        <v>0.41336596992000002</v>
      </c>
      <c r="AD242" s="8">
        <v>1.7429790115999999</v>
      </c>
      <c r="AE242" s="7">
        <v>1.8662572501000001</v>
      </c>
      <c r="AF242" s="7">
        <v>-0.40416741511999998</v>
      </c>
      <c r="AG242" s="4">
        <v>1</v>
      </c>
      <c r="AH242" s="9">
        <v>0</v>
      </c>
      <c r="AI242" s="10">
        <v>0</v>
      </c>
    </row>
    <row r="243" spans="2:35" x14ac:dyDescent="0.2">
      <c r="B243" s="3" t="s">
        <v>123</v>
      </c>
      <c r="C243" s="3" t="s">
        <v>3047</v>
      </c>
      <c r="D243" s="3" t="s">
        <v>713</v>
      </c>
      <c r="E243" s="4" t="s">
        <v>1741</v>
      </c>
      <c r="F243" s="3" t="s">
        <v>700</v>
      </c>
      <c r="G243" s="19">
        <v>45875</v>
      </c>
      <c r="H243" s="19">
        <v>43410</v>
      </c>
      <c r="I243" s="45">
        <v>0.72909999999999997</v>
      </c>
      <c r="J243" s="45">
        <v>2.4700000000000002</v>
      </c>
      <c r="K243" s="37"/>
      <c r="L243" s="19">
        <v>45567</v>
      </c>
      <c r="M243" s="43">
        <v>245.2269522</v>
      </c>
      <c r="N243" s="43">
        <v>119.93036223</v>
      </c>
      <c r="O243" s="37"/>
      <c r="Q243" s="6">
        <v>-7.9767764736000002E-2</v>
      </c>
      <c r="R243" s="6">
        <v>-8.7049653360000007E-2</v>
      </c>
      <c r="S243" s="6">
        <v>-5.3116883118000002E-2</v>
      </c>
      <c r="T243" s="6">
        <v>-6.3581342018999995E-2</v>
      </c>
      <c r="U243" s="6">
        <v>-0.31859813083999999</v>
      </c>
      <c r="V243" s="6">
        <v>-0.52948051128999996</v>
      </c>
      <c r="W243" s="6">
        <v>-0.70718875502</v>
      </c>
      <c r="X243" s="6">
        <v>-1.2378930171</v>
      </c>
      <c r="Y243" s="6">
        <v>-0.23252550792000001</v>
      </c>
      <c r="Z243" s="6">
        <v>-0.31131829156000002</v>
      </c>
      <c r="AB243" s="7">
        <v>1.0982412073000001</v>
      </c>
      <c r="AC243" s="7">
        <v>0.11933735343</v>
      </c>
      <c r="AD243" s="8">
        <v>0.34336803077</v>
      </c>
      <c r="AE243" s="7">
        <v>0.61973585846000001</v>
      </c>
      <c r="AF243" s="7">
        <v>-0.47113863995999999</v>
      </c>
      <c r="AG243" s="4">
        <v>6</v>
      </c>
      <c r="AH243" s="9">
        <v>0</v>
      </c>
      <c r="AI243" s="10">
        <v>0</v>
      </c>
    </row>
    <row r="244" spans="2:35" x14ac:dyDescent="0.2">
      <c r="B244" s="3" t="s">
        <v>124</v>
      </c>
      <c r="C244" s="3" t="s">
        <v>529</v>
      </c>
      <c r="D244" s="3" t="s">
        <v>714</v>
      </c>
      <c r="E244" s="4" t="s">
        <v>1745</v>
      </c>
      <c r="F244" s="3" t="s">
        <v>1979</v>
      </c>
      <c r="G244" s="19">
        <v>45429</v>
      </c>
      <c r="H244" s="19">
        <v>41547</v>
      </c>
      <c r="I244" s="45">
        <v>11.45</v>
      </c>
      <c r="J244" s="45">
        <v>15.065588483999999</v>
      </c>
      <c r="K244" s="37"/>
      <c r="L244" s="19">
        <v>45132</v>
      </c>
      <c r="M244" s="43">
        <v>74477.257800000007</v>
      </c>
      <c r="N244" s="43">
        <v>121996.45824000001</v>
      </c>
      <c r="O244" s="37"/>
      <c r="Q244" s="6">
        <v>-6.0763888895999998E-3</v>
      </c>
      <c r="R244" s="6">
        <v>-7.2411771698000001E-3</v>
      </c>
      <c r="S244" s="6">
        <v>-3.5229847664000002E-2</v>
      </c>
      <c r="T244" s="6">
        <v>-9.1193258193999996E-2</v>
      </c>
      <c r="U244" s="6">
        <v>-0.14273478915000001</v>
      </c>
      <c r="V244" s="6">
        <v>-0.41793635115</v>
      </c>
      <c r="W244" s="6">
        <v>-0.31507414803</v>
      </c>
      <c r="X244" s="6">
        <v>-0.58889124941000004</v>
      </c>
      <c r="Y244" s="6">
        <v>-2.0972160683E-2</v>
      </c>
      <c r="Z244" s="6">
        <v>-0.13280843158</v>
      </c>
      <c r="AB244" s="7">
        <v>0.30709308798000001</v>
      </c>
      <c r="AC244" s="7">
        <v>3.1436585003999998E-2</v>
      </c>
      <c r="AD244" s="8"/>
      <c r="AE244" s="7">
        <v>0.13407821229</v>
      </c>
      <c r="AF244" s="7">
        <v>-0.12191582002</v>
      </c>
      <c r="AG244" s="4">
        <v>3</v>
      </c>
      <c r="AH244" s="9">
        <v>3.3788641265000002E-2</v>
      </c>
      <c r="AI244" s="10">
        <v>0.47</v>
      </c>
    </row>
    <row r="245" spans="2:35" x14ac:dyDescent="0.2">
      <c r="B245" s="3" t="s">
        <v>125</v>
      </c>
      <c r="C245" s="3" t="s">
        <v>530</v>
      </c>
      <c r="D245" s="3" t="s">
        <v>715</v>
      </c>
      <c r="E245" s="4" t="s">
        <v>1753</v>
      </c>
      <c r="F245" s="3" t="s">
        <v>1974</v>
      </c>
      <c r="G245" s="19">
        <v>45875</v>
      </c>
      <c r="H245" s="19">
        <v>34578</v>
      </c>
      <c r="I245" s="45">
        <v>83.77</v>
      </c>
      <c r="J245" s="45">
        <v>97.943434804000006</v>
      </c>
      <c r="K245" s="37"/>
      <c r="L245" s="19">
        <v>45820</v>
      </c>
      <c r="M245" s="43">
        <v>15695.230970000001</v>
      </c>
      <c r="N245" s="43">
        <v>22822.349027</v>
      </c>
      <c r="O245" s="37"/>
      <c r="Q245" s="6">
        <v>1.0494571774000001E-2</v>
      </c>
      <c r="R245" s="6">
        <v>3.2126831502E-3</v>
      </c>
      <c r="S245" s="6">
        <v>-0.12950487314</v>
      </c>
      <c r="T245" s="6">
        <v>-0.13996933204000001</v>
      </c>
      <c r="U245" s="6">
        <v>2.1298794669000001E-2</v>
      </c>
      <c r="V245" s="6">
        <v>-0.18958358578000001</v>
      </c>
      <c r="W245" s="6">
        <v>0.57981475243000002</v>
      </c>
      <c r="X245" s="6">
        <v>4.9110490377999999E-2</v>
      </c>
      <c r="Y245" s="6">
        <v>9.8206659929999995E-2</v>
      </c>
      <c r="Z245" s="6">
        <v>1.9413876295999999E-2</v>
      </c>
      <c r="AB245" s="7">
        <v>0.23795595579000001</v>
      </c>
      <c r="AC245" s="7">
        <v>2.4573428642999998E-2</v>
      </c>
      <c r="AD245" s="8">
        <v>8.2403986907999993E-2</v>
      </c>
      <c r="AE245" s="7">
        <v>0.13568607465999999</v>
      </c>
      <c r="AF245" s="7">
        <v>-0.13191659480000001</v>
      </c>
      <c r="AG245" s="4">
        <v>6</v>
      </c>
      <c r="AH245" s="9">
        <v>4.0448880027999998E-2</v>
      </c>
      <c r="AI245" s="10">
        <v>0.34490759999999998</v>
      </c>
    </row>
    <row r="246" spans="2:35" x14ac:dyDescent="0.2">
      <c r="B246" s="3" t="s">
        <v>126</v>
      </c>
      <c r="C246" s="3" t="s">
        <v>2262</v>
      </c>
      <c r="D246" s="3" t="s">
        <v>716</v>
      </c>
      <c r="E246" s="4" t="s">
        <v>1745</v>
      </c>
      <c r="F246" s="3" t="s">
        <v>1974</v>
      </c>
      <c r="G246" s="19">
        <v>45875</v>
      </c>
      <c r="H246" s="19">
        <v>40455</v>
      </c>
      <c r="I246" s="45">
        <v>91.32</v>
      </c>
      <c r="J246" s="45">
        <v>100.17</v>
      </c>
      <c r="K246" s="37"/>
      <c r="L246" s="19">
        <v>45862</v>
      </c>
      <c r="M246" s="43">
        <v>396429.06936000002</v>
      </c>
      <c r="N246" s="43">
        <v>166670.84247</v>
      </c>
      <c r="O246" s="37"/>
      <c r="Q246" s="6">
        <v>-7.1290552221999995E-2</v>
      </c>
      <c r="R246" s="6">
        <v>-7.8572440846E-2</v>
      </c>
      <c r="S246" s="6">
        <v>-5.3874844592000003E-2</v>
      </c>
      <c r="T246" s="6">
        <v>-6.4339303493000002E-2</v>
      </c>
      <c r="U246" s="6">
        <v>0.24278715297</v>
      </c>
      <c r="V246" s="6">
        <v>3.1904772521999997E-2</v>
      </c>
      <c r="W246" s="6">
        <v>0.85266394344999996</v>
      </c>
      <c r="X246" s="6">
        <v>0.32195968139999998</v>
      </c>
      <c r="Y246" s="6">
        <v>0.18890769431000001</v>
      </c>
      <c r="Z246" s="6">
        <v>0.11011491067</v>
      </c>
      <c r="AB246" s="7">
        <v>0.20793400853999999</v>
      </c>
      <c r="AC246" s="7">
        <v>2.133402865E-2</v>
      </c>
      <c r="AD246" s="8">
        <v>1.1073380439</v>
      </c>
      <c r="AE246" s="7">
        <v>9.8154042011000003E-2</v>
      </c>
      <c r="AF246" s="7">
        <v>-5.7779612052000003E-2</v>
      </c>
      <c r="AG246" s="4">
        <v>5</v>
      </c>
      <c r="AH246" s="9">
        <v>0</v>
      </c>
      <c r="AI246" s="10">
        <v>0</v>
      </c>
    </row>
    <row r="247" spans="2:35" x14ac:dyDescent="0.2">
      <c r="B247" s="3" t="s">
        <v>1052</v>
      </c>
      <c r="C247" s="3" t="s">
        <v>1531</v>
      </c>
      <c r="D247" s="3" t="s">
        <v>1370</v>
      </c>
      <c r="E247" s="4" t="s">
        <v>1743</v>
      </c>
      <c r="F247" s="3" t="s">
        <v>1991</v>
      </c>
      <c r="G247" s="19">
        <v>45875</v>
      </c>
      <c r="H247" s="19">
        <v>40546</v>
      </c>
      <c r="I247" s="45">
        <v>156.66</v>
      </c>
      <c r="J247" s="45">
        <v>156.66</v>
      </c>
      <c r="K247" s="37"/>
      <c r="L247" s="19">
        <v>45875</v>
      </c>
      <c r="M247" s="43">
        <v>22573.296060000001</v>
      </c>
      <c r="N247" s="43">
        <v>18480.772868</v>
      </c>
      <c r="O247" s="37"/>
      <c r="Q247" s="6">
        <v>0</v>
      </c>
      <c r="R247" s="6">
        <v>-7.2818886237999998E-3</v>
      </c>
      <c r="S247" s="6">
        <v>0.17365897513</v>
      </c>
      <c r="T247" s="6">
        <v>0.16319451623</v>
      </c>
      <c r="U247" s="6">
        <v>0.17062282204000001</v>
      </c>
      <c r="V247" s="6">
        <v>-4.0259558404000001E-2</v>
      </c>
      <c r="W247" s="6">
        <v>0.29066102432000002</v>
      </c>
      <c r="X247" s="6">
        <v>-0.24004323773</v>
      </c>
      <c r="Y247" s="6">
        <v>0.15348872713</v>
      </c>
      <c r="Z247" s="6">
        <v>7.4695943493000003E-2</v>
      </c>
      <c r="AB247" s="7">
        <v>0.29258261614999997</v>
      </c>
      <c r="AC247" s="7">
        <v>3.0285057673999999E-2</v>
      </c>
      <c r="AD247" s="8">
        <v>0.63426233703000001</v>
      </c>
      <c r="AE247" s="7">
        <v>0.15451202695999999</v>
      </c>
      <c r="AF247" s="7">
        <v>-0.11395959657</v>
      </c>
      <c r="AG247" s="4">
        <v>7</v>
      </c>
      <c r="AH247" s="9">
        <v>2.2366360992999998E-3</v>
      </c>
      <c r="AI247" s="10">
        <v>0.3</v>
      </c>
    </row>
    <row r="248" spans="2:35" x14ac:dyDescent="0.2">
      <c r="B248" s="3" t="s">
        <v>127</v>
      </c>
      <c r="C248" s="3" t="s">
        <v>531</v>
      </c>
      <c r="D248" s="3" t="s">
        <v>717</v>
      </c>
      <c r="E248" s="4" t="s">
        <v>1764</v>
      </c>
      <c r="F248" s="3" t="s">
        <v>1974</v>
      </c>
      <c r="G248" s="19">
        <v>45875</v>
      </c>
      <c r="H248" s="19">
        <v>34022</v>
      </c>
      <c r="I248" s="45">
        <v>12.15</v>
      </c>
      <c r="J248" s="45">
        <v>15.55</v>
      </c>
      <c r="K248" s="37"/>
      <c r="L248" s="19">
        <v>45771</v>
      </c>
      <c r="M248" s="43">
        <v>2962.2550500000002</v>
      </c>
      <c r="N248" s="43">
        <v>2550.3012530000001</v>
      </c>
      <c r="O248" s="37"/>
      <c r="Q248" s="6">
        <v>4.9627791559E-3</v>
      </c>
      <c r="R248" s="6">
        <v>-2.3191094679000002E-3</v>
      </c>
      <c r="S248" s="6">
        <v>-9.8664688427999997E-2</v>
      </c>
      <c r="T248" s="6">
        <v>-0.10912914731999999</v>
      </c>
      <c r="U248" s="6">
        <v>0.18884353008999999</v>
      </c>
      <c r="V248" s="6">
        <v>-2.2038850357000001E-2</v>
      </c>
      <c r="W248" s="6">
        <v>0.23629406718000001</v>
      </c>
      <c r="X248" s="6">
        <v>-0.29441019486999997</v>
      </c>
      <c r="Y248" s="6">
        <v>8.7550014502999998E-2</v>
      </c>
      <c r="Z248" s="6">
        <v>8.7572308694999993E-3</v>
      </c>
      <c r="AB248" s="7">
        <v>0.26940460049999998</v>
      </c>
      <c r="AC248" s="7">
        <v>2.7881008541000001E-2</v>
      </c>
      <c r="AD248" s="8">
        <v>0.74226174254999999</v>
      </c>
      <c r="AE248" s="7">
        <v>0.14909390445000001</v>
      </c>
      <c r="AF248" s="7">
        <v>-0.10446780551</v>
      </c>
      <c r="AG248" s="4">
        <v>8</v>
      </c>
      <c r="AH248" s="9">
        <v>4.3552839623000002E-2</v>
      </c>
      <c r="AI248" s="10">
        <v>0.23083005000000001</v>
      </c>
    </row>
    <row r="249" spans="2:35" x14ac:dyDescent="0.2">
      <c r="B249" s="3" t="s">
        <v>1893</v>
      </c>
      <c r="C249" s="3" t="s">
        <v>1903</v>
      </c>
      <c r="D249" s="3" t="s">
        <v>1907</v>
      </c>
      <c r="E249" s="4" t="s">
        <v>1745</v>
      </c>
      <c r="F249" s="3" t="s">
        <v>1961</v>
      </c>
      <c r="G249" s="19">
        <v>45875</v>
      </c>
      <c r="H249" s="19">
        <v>44091</v>
      </c>
      <c r="I249" s="45">
        <v>4.3600000000000003</v>
      </c>
      <c r="J249" s="45">
        <v>8</v>
      </c>
      <c r="K249" s="37"/>
      <c r="L249" s="19">
        <v>45531</v>
      </c>
      <c r="M249" s="43">
        <v>3127.50648</v>
      </c>
      <c r="N249" s="43">
        <v>9687.3032401</v>
      </c>
      <c r="O249" s="37"/>
      <c r="Q249" s="6">
        <v>-2.6785714286E-2</v>
      </c>
      <c r="R249" s="6">
        <v>-3.4067602910000001E-2</v>
      </c>
      <c r="S249" s="6">
        <v>0.33742331287999999</v>
      </c>
      <c r="T249" s="6">
        <v>0.32695885398000002</v>
      </c>
      <c r="U249" s="6">
        <v>-0.37891737891999999</v>
      </c>
      <c r="V249" s="6">
        <v>-0.58979975935999995</v>
      </c>
      <c r="W249" s="6">
        <v>-0.78276033880999996</v>
      </c>
      <c r="X249" s="6">
        <v>-1.3134646008999999</v>
      </c>
      <c r="Y249" s="6">
        <v>0.15343915344</v>
      </c>
      <c r="Z249" s="6">
        <v>7.4646369806999999E-2</v>
      </c>
      <c r="AB249" s="7">
        <v>1.0275258312</v>
      </c>
      <c r="AC249" s="7">
        <v>9.4054630838999995E-2</v>
      </c>
      <c r="AD249" s="8">
        <v>-3.3251651303E-2</v>
      </c>
      <c r="AE249" s="7">
        <v>0.55357142856999997</v>
      </c>
      <c r="AF249" s="7">
        <v>-0.32692307692</v>
      </c>
      <c r="AG249" s="4">
        <v>4</v>
      </c>
      <c r="AH249" s="9">
        <v>0</v>
      </c>
      <c r="AI249" s="10">
        <v>0</v>
      </c>
    </row>
    <row r="250" spans="2:35" x14ac:dyDescent="0.2">
      <c r="B250" s="3" t="s">
        <v>1053</v>
      </c>
      <c r="C250" s="3" t="s">
        <v>1532</v>
      </c>
      <c r="D250" s="3" t="s">
        <v>1371</v>
      </c>
      <c r="E250" s="4" t="s">
        <v>1751</v>
      </c>
      <c r="F250" s="3" t="s">
        <v>1961</v>
      </c>
      <c r="G250" s="19">
        <v>45875</v>
      </c>
      <c r="H250" s="19">
        <v>40546</v>
      </c>
      <c r="I250" s="45">
        <v>1.46</v>
      </c>
      <c r="J250" s="45">
        <v>2.57</v>
      </c>
      <c r="K250" s="37"/>
      <c r="L250" s="19">
        <v>45695</v>
      </c>
      <c r="M250" s="43">
        <v>188.51374000000001</v>
      </c>
      <c r="N250" s="43">
        <v>370.51470603000001</v>
      </c>
      <c r="O250" s="37"/>
      <c r="Q250" s="6">
        <v>0</v>
      </c>
      <c r="R250" s="6">
        <v>-7.2818886237999998E-3</v>
      </c>
      <c r="S250" s="6">
        <v>-0.17045454544999999</v>
      </c>
      <c r="T250" s="6">
        <v>-0.18091900436</v>
      </c>
      <c r="U250" s="6">
        <v>-0.15116279069999999</v>
      </c>
      <c r="V250" s="6">
        <v>-0.36204517114000001</v>
      </c>
      <c r="W250" s="6">
        <v>0</v>
      </c>
      <c r="X250" s="6">
        <v>-0.53070426204999999</v>
      </c>
      <c r="Y250" s="6">
        <v>-4.5751633988000001E-2</v>
      </c>
      <c r="Z250" s="6">
        <v>-0.12454441762</v>
      </c>
      <c r="AB250" s="7">
        <v>0.65304781961000002</v>
      </c>
      <c r="AC250" s="7">
        <v>6.8755816178000001E-2</v>
      </c>
      <c r="AD250" s="8">
        <v>8.5603085322000005E-2</v>
      </c>
      <c r="AE250" s="7">
        <v>0.52287581698999996</v>
      </c>
      <c r="AF250" s="7">
        <v>-0.23958333333000001</v>
      </c>
      <c r="AG250" s="4">
        <v>4</v>
      </c>
      <c r="AH250" s="9">
        <v>0</v>
      </c>
      <c r="AI250" s="10">
        <v>0</v>
      </c>
    </row>
    <row r="251" spans="2:35" x14ac:dyDescent="0.2">
      <c r="B251" s="3" t="s">
        <v>128</v>
      </c>
      <c r="C251" s="3" t="s">
        <v>532</v>
      </c>
      <c r="D251" s="3" t="s">
        <v>718</v>
      </c>
      <c r="E251" s="4" t="s">
        <v>1741</v>
      </c>
      <c r="F251" s="3" t="s">
        <v>1968</v>
      </c>
      <c r="G251" s="19">
        <v>45875</v>
      </c>
      <c r="H251" s="19">
        <v>40546</v>
      </c>
      <c r="I251" s="45">
        <v>5.27</v>
      </c>
      <c r="J251" s="45">
        <v>8.7100000000000009</v>
      </c>
      <c r="K251" s="37"/>
      <c r="L251" s="19">
        <v>45790</v>
      </c>
      <c r="M251" s="43">
        <v>13.981310000000001</v>
      </c>
      <c r="N251" s="43">
        <v>111.86200029</v>
      </c>
      <c r="O251" s="37"/>
      <c r="Q251" s="6">
        <v>4.3564356434000001E-2</v>
      </c>
      <c r="R251" s="6">
        <v>3.6282467810000003E-2</v>
      </c>
      <c r="S251" s="6">
        <v>-6.2277580072000002E-2</v>
      </c>
      <c r="T251" s="6">
        <v>-7.2742038972999995E-2</v>
      </c>
      <c r="U251" s="6">
        <v>-0.26190476191000001</v>
      </c>
      <c r="V251" s="6">
        <v>-0.47278714235000002</v>
      </c>
      <c r="W251" s="6">
        <v>-0.74292682926999998</v>
      </c>
      <c r="X251" s="6">
        <v>-1.2736310913</v>
      </c>
      <c r="Y251" s="6">
        <v>-2.0446096654E-2</v>
      </c>
      <c r="Z251" s="6">
        <v>-9.9238880288E-2</v>
      </c>
      <c r="AB251" s="7"/>
      <c r="AC251" s="7"/>
      <c r="AD251" s="8"/>
      <c r="AE251" s="7">
        <v>1.1274999999999999</v>
      </c>
      <c r="AF251" s="7">
        <v>-0.34133906156999999</v>
      </c>
      <c r="AG251" s="4">
        <v>6</v>
      </c>
      <c r="AH251" s="9">
        <v>0</v>
      </c>
      <c r="AI251" s="10">
        <v>0</v>
      </c>
    </row>
    <row r="252" spans="2:35" x14ac:dyDescent="0.2">
      <c r="B252" s="3" t="s">
        <v>2974</v>
      </c>
      <c r="C252" s="3" t="s">
        <v>3048</v>
      </c>
      <c r="D252" s="3" t="s">
        <v>3145</v>
      </c>
      <c r="E252" s="4" t="s">
        <v>1757</v>
      </c>
      <c r="F252" s="3" t="s">
        <v>1960</v>
      </c>
      <c r="G252" s="19">
        <v>45875</v>
      </c>
      <c r="H252" s="19">
        <v>45768</v>
      </c>
      <c r="I252" s="45">
        <v>2.29</v>
      </c>
      <c r="J252" s="45"/>
      <c r="K252" s="37"/>
      <c r="L252" s="19"/>
      <c r="M252" s="43">
        <v>197.24457000000001</v>
      </c>
      <c r="N252" s="43">
        <v>2336.9700667000002</v>
      </c>
      <c r="O252" s="37"/>
      <c r="Q252" s="6">
        <v>9.5693779904000006E-2</v>
      </c>
      <c r="R252" s="6">
        <v>8.8411891280000002E-2</v>
      </c>
      <c r="S252" s="6">
        <v>-0.89753914989000005</v>
      </c>
      <c r="T252" s="6">
        <v>-0.90800360878999997</v>
      </c>
      <c r="U252" s="6"/>
      <c r="V252" s="6"/>
      <c r="W252" s="6"/>
      <c r="X252" s="6"/>
      <c r="Y252" s="6"/>
      <c r="Z252" s="6"/>
      <c r="AB252" s="7"/>
      <c r="AC252" s="7"/>
      <c r="AD252" s="8"/>
      <c r="AE252" s="7">
        <v>1.6174377224000001</v>
      </c>
      <c r="AF252" s="7">
        <v>-0.85384092454000005</v>
      </c>
      <c r="AG252" s="4"/>
      <c r="AH252" s="9"/>
      <c r="AI252" s="10"/>
    </row>
    <row r="253" spans="2:35" x14ac:dyDescent="0.2">
      <c r="B253" s="3" t="s">
        <v>2116</v>
      </c>
      <c r="C253" s="3" t="s">
        <v>3049</v>
      </c>
      <c r="D253" s="3" t="s">
        <v>2120</v>
      </c>
      <c r="E253" s="4" t="s">
        <v>1741</v>
      </c>
      <c r="F253" s="3" t="s">
        <v>1961</v>
      </c>
      <c r="G253" s="19">
        <v>45875</v>
      </c>
      <c r="H253" s="19">
        <v>44273</v>
      </c>
      <c r="I253" s="45">
        <v>2.13</v>
      </c>
      <c r="J253" s="45">
        <v>2.38</v>
      </c>
      <c r="K253" s="37"/>
      <c r="L253" s="19">
        <v>45860</v>
      </c>
      <c r="M253" s="43">
        <v>293.59706999999997</v>
      </c>
      <c r="N253" s="43">
        <v>229.13959763</v>
      </c>
      <c r="O253" s="37"/>
      <c r="Q253" s="6">
        <v>-3.1818181818000002E-2</v>
      </c>
      <c r="R253" s="6">
        <v>-3.9100070442E-2</v>
      </c>
      <c r="S253" s="6">
        <v>0.82160266825999995</v>
      </c>
      <c r="T253" s="6">
        <v>0.81113820936000003</v>
      </c>
      <c r="U253" s="6">
        <v>1.0285714286000001</v>
      </c>
      <c r="V253" s="6">
        <v>0.81768904812999998</v>
      </c>
      <c r="W253" s="6">
        <v>0.61363636363999996</v>
      </c>
      <c r="X253" s="6">
        <v>8.2932101588000004E-2</v>
      </c>
      <c r="Y253" s="6">
        <v>0.54347826086999995</v>
      </c>
      <c r="Z253" s="6">
        <v>0.46468547723999998</v>
      </c>
      <c r="AB253" s="7">
        <v>1.0328707891</v>
      </c>
      <c r="AC253" s="7">
        <v>0.11036726685000001</v>
      </c>
      <c r="AD253" s="8">
        <v>2.0503691094000001</v>
      </c>
      <c r="AE253" s="7">
        <v>1.0612244898000001</v>
      </c>
      <c r="AF253" s="7">
        <v>-0.39553797121000001</v>
      </c>
      <c r="AG253" s="4">
        <v>5</v>
      </c>
      <c r="AH253" s="9">
        <v>0</v>
      </c>
      <c r="AI253" s="10">
        <v>0</v>
      </c>
    </row>
    <row r="254" spans="2:35" x14ac:dyDescent="0.2">
      <c r="B254" s="3" t="s">
        <v>1054</v>
      </c>
      <c r="C254" s="3" t="s">
        <v>1533</v>
      </c>
      <c r="D254" s="3" t="s">
        <v>1372</v>
      </c>
      <c r="E254" s="4" t="s">
        <v>1754</v>
      </c>
      <c r="F254" s="3" t="s">
        <v>1971</v>
      </c>
      <c r="G254" s="19">
        <v>45875</v>
      </c>
      <c r="H254" s="19">
        <v>40546</v>
      </c>
      <c r="I254" s="45">
        <v>28.83</v>
      </c>
      <c r="J254" s="45">
        <v>31.29</v>
      </c>
      <c r="K254" s="37"/>
      <c r="L254" s="19">
        <v>45841</v>
      </c>
      <c r="M254" s="43">
        <v>2040.73155</v>
      </c>
      <c r="N254" s="43">
        <v>3657.9227721000002</v>
      </c>
      <c r="O254" s="37"/>
      <c r="Q254" s="6">
        <v>-1.1316872428E-2</v>
      </c>
      <c r="R254" s="6">
        <v>-1.8598761052E-2</v>
      </c>
      <c r="S254" s="6">
        <v>-7.8619367209999999E-2</v>
      </c>
      <c r="T254" s="6">
        <v>-8.9083826111000006E-2</v>
      </c>
      <c r="U254" s="6">
        <v>9.3849090243000005E-2</v>
      </c>
      <c r="V254" s="6">
        <v>-0.1170332902</v>
      </c>
      <c r="W254" s="6">
        <v>1.0078708948999999</v>
      </c>
      <c r="X254" s="6">
        <v>0.47716663284999999</v>
      </c>
      <c r="Y254" s="6">
        <v>0.12861783252</v>
      </c>
      <c r="Z254" s="6">
        <v>4.9825048881999998E-2</v>
      </c>
      <c r="AB254" s="7">
        <v>0.29766102926999999</v>
      </c>
      <c r="AC254" s="7">
        <v>3.0539393408999999E-2</v>
      </c>
      <c r="AD254" s="8">
        <v>0.16321474526999999</v>
      </c>
      <c r="AE254" s="7">
        <v>0.16308089501</v>
      </c>
      <c r="AF254" s="7">
        <v>-9.5308459548999996E-2</v>
      </c>
      <c r="AG254" s="4">
        <v>4</v>
      </c>
      <c r="AH254" s="9">
        <v>1.7517704063E-2</v>
      </c>
      <c r="AI254" s="10">
        <v>0.47</v>
      </c>
    </row>
    <row r="255" spans="2:35" x14ac:dyDescent="0.2">
      <c r="B255" s="3" t="s">
        <v>129</v>
      </c>
      <c r="C255" s="3" t="s">
        <v>533</v>
      </c>
      <c r="D255" s="3" t="s">
        <v>719</v>
      </c>
      <c r="E255" s="4" t="s">
        <v>1747</v>
      </c>
      <c r="F255" s="3" t="s">
        <v>1973</v>
      </c>
      <c r="G255" s="19">
        <v>45875</v>
      </c>
      <c r="H255" s="19">
        <v>41417</v>
      </c>
      <c r="I255" s="45">
        <v>13.4</v>
      </c>
      <c r="J255" s="45">
        <v>16.899999999999999</v>
      </c>
      <c r="K255" s="37"/>
      <c r="L255" s="19">
        <v>45531</v>
      </c>
      <c r="M255" s="43">
        <v>14628.0028</v>
      </c>
      <c r="N255" s="43">
        <v>20562.581921000001</v>
      </c>
      <c r="O255" s="37"/>
      <c r="Q255" s="6">
        <v>-1.6874541452999998E-2</v>
      </c>
      <c r="R255" s="6">
        <v>-2.4156430077E-2</v>
      </c>
      <c r="S255" s="6">
        <v>-7.9670329671000004E-2</v>
      </c>
      <c r="T255" s="6">
        <v>-9.0134788571999996E-2</v>
      </c>
      <c r="U255" s="6">
        <v>-0.12015758371</v>
      </c>
      <c r="V255" s="6">
        <v>-0.33103996415999998</v>
      </c>
      <c r="W255" s="6">
        <v>-6.4245810057000002E-2</v>
      </c>
      <c r="X255" s="6">
        <v>-0.59495007210999995</v>
      </c>
      <c r="Y255" s="6">
        <v>0.30477117818999999</v>
      </c>
      <c r="Z255" s="6">
        <v>0.22597839454999999</v>
      </c>
      <c r="AB255" s="7">
        <v>0.59275222032999997</v>
      </c>
      <c r="AC255" s="7">
        <v>5.8921074172000001E-2</v>
      </c>
      <c r="AD255" s="8">
        <v>-2.3669242709000001E-2</v>
      </c>
      <c r="AE255" s="7">
        <v>0.20079129574999999</v>
      </c>
      <c r="AF255" s="7">
        <v>-0.31734317343000001</v>
      </c>
      <c r="AG255" s="4">
        <v>6</v>
      </c>
      <c r="AH255" s="9">
        <v>0</v>
      </c>
      <c r="AI255" s="10">
        <v>0</v>
      </c>
    </row>
    <row r="256" spans="2:35" x14ac:dyDescent="0.2">
      <c r="B256" s="3" t="s">
        <v>130</v>
      </c>
      <c r="C256" s="3" t="s">
        <v>1854</v>
      </c>
      <c r="D256" s="3" t="s">
        <v>720</v>
      </c>
      <c r="E256" s="4" t="s">
        <v>1741</v>
      </c>
      <c r="F256" s="3" t="s">
        <v>1981</v>
      </c>
      <c r="G256" s="19">
        <v>44700</v>
      </c>
      <c r="H256" s="19">
        <v>43370</v>
      </c>
      <c r="I256" s="45">
        <v>0.91110000000000002</v>
      </c>
      <c r="J256" s="45">
        <v>28.47</v>
      </c>
      <c r="K256" s="37"/>
      <c r="L256" s="19">
        <v>44348</v>
      </c>
      <c r="M256" s="43">
        <v>104.3091057</v>
      </c>
      <c r="N256" s="43">
        <v>1332.6999096</v>
      </c>
      <c r="O256" s="37"/>
      <c r="Q256" s="6">
        <v>2.3592854734999998E-2</v>
      </c>
      <c r="R256" s="6">
        <v>2.9426663812999999E-2</v>
      </c>
      <c r="S256" s="6">
        <v>-0.70798076922999997</v>
      </c>
      <c r="T256" s="6">
        <v>-0.58216418955000004</v>
      </c>
      <c r="U256" s="6">
        <v>-0.96630547336999995</v>
      </c>
      <c r="V256" s="6">
        <v>-0.91409295928000001</v>
      </c>
      <c r="W256" s="6">
        <v>-0.99240686724000005</v>
      </c>
      <c r="X256" s="6">
        <v>-1.3565436310000001</v>
      </c>
      <c r="Y256" s="6">
        <v>-0.88591141888000002</v>
      </c>
      <c r="Z256" s="6">
        <v>-0.70434253142000003</v>
      </c>
      <c r="AB256" s="7">
        <v>1.1876604346999999</v>
      </c>
      <c r="AC256" s="7">
        <v>0.12528559269</v>
      </c>
      <c r="AD256" s="8"/>
      <c r="AE256" s="7">
        <v>0.14583333333000001</v>
      </c>
      <c r="AF256" s="7">
        <v>-0.58797992130999999</v>
      </c>
      <c r="AG256" s="4">
        <v>2</v>
      </c>
      <c r="AH256" s="9">
        <v>0</v>
      </c>
      <c r="AI256" s="10">
        <v>0</v>
      </c>
    </row>
    <row r="257" spans="2:35" x14ac:dyDescent="0.2">
      <c r="B257" s="3" t="s">
        <v>131</v>
      </c>
      <c r="C257" s="3" t="s">
        <v>534</v>
      </c>
      <c r="D257" s="3" t="s">
        <v>721</v>
      </c>
      <c r="E257" s="4" t="s">
        <v>1767</v>
      </c>
      <c r="F257" s="3" t="s">
        <v>1982</v>
      </c>
      <c r="G257" s="19">
        <v>45875</v>
      </c>
      <c r="H257" s="19">
        <v>38701</v>
      </c>
      <c r="I257" s="45">
        <v>112.12</v>
      </c>
      <c r="J257" s="45">
        <v>113.65</v>
      </c>
      <c r="K257" s="37"/>
      <c r="L257" s="19">
        <v>45848</v>
      </c>
      <c r="M257" s="43">
        <v>66504.650720000005</v>
      </c>
      <c r="N257" s="43">
        <v>35545.959353999999</v>
      </c>
      <c r="O257" s="37"/>
      <c r="Q257" s="6">
        <v>1.7792302106E-2</v>
      </c>
      <c r="R257" s="6">
        <v>1.0510413481E-2</v>
      </c>
      <c r="S257" s="6">
        <v>4.2995342173999997E-3</v>
      </c>
      <c r="T257" s="6">
        <v>-6.1649246836E-3</v>
      </c>
      <c r="U257" s="6">
        <v>0.4280276978</v>
      </c>
      <c r="V257" s="6">
        <v>0.21714531736000001</v>
      </c>
      <c r="W257" s="6">
        <v>0.76679423998999996</v>
      </c>
      <c r="X257" s="6">
        <v>0.23608997794</v>
      </c>
      <c r="Y257" s="6">
        <v>0.31770623296</v>
      </c>
      <c r="Z257" s="6">
        <v>0.23891344933</v>
      </c>
      <c r="AB257" s="7">
        <v>0.31196203601</v>
      </c>
      <c r="AC257" s="7">
        <v>3.1992994417000001E-2</v>
      </c>
      <c r="AD257" s="8">
        <v>1.2892418455000001</v>
      </c>
      <c r="AE257" s="7">
        <v>0.19206192518000001</v>
      </c>
      <c r="AF257" s="7">
        <v>-4.2284219703000003E-2</v>
      </c>
      <c r="AG257" s="4">
        <v>8</v>
      </c>
      <c r="AH257" s="9">
        <v>7.6666666667000005E-2</v>
      </c>
      <c r="AI257" s="10">
        <v>6.44</v>
      </c>
    </row>
    <row r="258" spans="2:35" x14ac:dyDescent="0.2">
      <c r="B258" s="3" t="s">
        <v>2611</v>
      </c>
      <c r="C258" s="3" t="s">
        <v>535</v>
      </c>
      <c r="D258" s="3" t="s">
        <v>2649</v>
      </c>
      <c r="E258" s="4" t="s">
        <v>1749</v>
      </c>
      <c r="F258" s="3" t="s">
        <v>1971</v>
      </c>
      <c r="G258" s="19">
        <v>45875</v>
      </c>
      <c r="H258" s="19">
        <v>45289</v>
      </c>
      <c r="I258" s="45">
        <v>8.2100000000000009</v>
      </c>
      <c r="J258" s="45">
        <v>8.8699999999999992</v>
      </c>
      <c r="K258" s="37"/>
      <c r="L258" s="19">
        <v>45826</v>
      </c>
      <c r="M258" s="43">
        <v>14.556330000000001</v>
      </c>
      <c r="N258" s="43">
        <v>66.200007381000006</v>
      </c>
      <c r="O258" s="37"/>
      <c r="Q258" s="6">
        <v>3.4565318751000003E-2</v>
      </c>
      <c r="R258" s="6">
        <v>2.7283430127000002E-2</v>
      </c>
      <c r="S258" s="6">
        <v>-3.0696576150000002E-2</v>
      </c>
      <c r="T258" s="6">
        <v>-4.1161035051000001E-2</v>
      </c>
      <c r="U258" s="6">
        <v>0.41330938659999999</v>
      </c>
      <c r="V258" s="6">
        <v>0.20242700616000001</v>
      </c>
      <c r="W258" s="6"/>
      <c r="X258" s="6"/>
      <c r="Y258" s="6">
        <v>0.67493181685000003</v>
      </c>
      <c r="Z258" s="6">
        <v>0.59613903320999995</v>
      </c>
      <c r="AB258" s="7">
        <v>0.40912922768999999</v>
      </c>
      <c r="AC258" s="7">
        <v>4.2225316743999999E-2</v>
      </c>
      <c r="AD258" s="8">
        <v>1.2913688990000001</v>
      </c>
      <c r="AE258" s="7">
        <v>0.16638750965999999</v>
      </c>
      <c r="AF258" s="7">
        <v>-8.4507042254000006E-2</v>
      </c>
      <c r="AG258" s="4">
        <v>6</v>
      </c>
      <c r="AH258" s="9">
        <v>0.10397546583</v>
      </c>
      <c r="AI258" s="10">
        <v>0.16740050000000001</v>
      </c>
    </row>
    <row r="259" spans="2:35" x14ac:dyDescent="0.2">
      <c r="B259" s="3" t="s">
        <v>9</v>
      </c>
      <c r="C259" s="3" t="s">
        <v>535</v>
      </c>
      <c r="D259" s="3" t="s">
        <v>722</v>
      </c>
      <c r="E259" s="4" t="s">
        <v>1749</v>
      </c>
      <c r="F259" s="3" t="s">
        <v>1971</v>
      </c>
      <c r="G259" s="19">
        <v>45875</v>
      </c>
      <c r="H259" s="19">
        <v>35641</v>
      </c>
      <c r="I259" s="45">
        <v>8.93</v>
      </c>
      <c r="J259" s="45">
        <v>9.24</v>
      </c>
      <c r="K259" s="37"/>
      <c r="L259" s="19">
        <v>45825</v>
      </c>
      <c r="M259" s="43">
        <v>1756.46849</v>
      </c>
      <c r="N259" s="43">
        <v>2389.4473948</v>
      </c>
      <c r="O259" s="37"/>
      <c r="Q259" s="6">
        <v>3.7166085946000002E-2</v>
      </c>
      <c r="R259" s="6">
        <v>2.9884197322000001E-2</v>
      </c>
      <c r="S259" s="6">
        <v>-2.0833333334E-2</v>
      </c>
      <c r="T259" s="6">
        <v>-3.1297792235000003E-2</v>
      </c>
      <c r="U259" s="6">
        <v>0.38045131631000001</v>
      </c>
      <c r="V259" s="6">
        <v>0.16956893585999999</v>
      </c>
      <c r="W259" s="6">
        <v>0.58475349927999998</v>
      </c>
      <c r="X259" s="6">
        <v>5.4049237234E-2</v>
      </c>
      <c r="Y259" s="6">
        <v>0.59675055755999995</v>
      </c>
      <c r="Z259" s="6">
        <v>0.51795777392999998</v>
      </c>
      <c r="AB259" s="7">
        <v>0.31356733076999999</v>
      </c>
      <c r="AC259" s="7">
        <v>3.2355463804999998E-2</v>
      </c>
      <c r="AD259" s="8">
        <v>1.1814294903</v>
      </c>
      <c r="AE259" s="7">
        <v>0.17636958743</v>
      </c>
      <c r="AF259" s="7">
        <v>-8.3152226445999997E-2</v>
      </c>
      <c r="AG259" s="4">
        <v>6</v>
      </c>
      <c r="AH259" s="9">
        <v>0.10315910364</v>
      </c>
      <c r="AI259" s="10">
        <v>0.184139</v>
      </c>
    </row>
    <row r="260" spans="2:35" x14ac:dyDescent="0.2">
      <c r="B260" s="3" t="s">
        <v>132</v>
      </c>
      <c r="C260" s="3" t="s">
        <v>536</v>
      </c>
      <c r="D260" s="3" t="s">
        <v>723</v>
      </c>
      <c r="E260" s="4" t="s">
        <v>1747</v>
      </c>
      <c r="F260" s="3" t="s">
        <v>1986</v>
      </c>
      <c r="G260" s="19">
        <v>45875</v>
      </c>
      <c r="H260" s="19">
        <v>39447</v>
      </c>
      <c r="I260" s="45">
        <v>10.29</v>
      </c>
      <c r="J260" s="45">
        <v>21.558971312000001</v>
      </c>
      <c r="K260" s="37"/>
      <c r="L260" s="19">
        <v>45602</v>
      </c>
      <c r="M260" s="43">
        <v>6804.6226500000002</v>
      </c>
      <c r="N260" s="43">
        <v>5885.2100559999999</v>
      </c>
      <c r="O260" s="37"/>
      <c r="Q260" s="6">
        <v>-4.1899441342E-2</v>
      </c>
      <c r="R260" s="6">
        <v>-4.9181329965999998E-2</v>
      </c>
      <c r="S260" s="6">
        <v>-0.19470044028</v>
      </c>
      <c r="T260" s="6">
        <v>-0.20516489918</v>
      </c>
      <c r="U260" s="6">
        <v>-0.50622890033000001</v>
      </c>
      <c r="V260" s="6">
        <v>-0.71711128076999997</v>
      </c>
      <c r="W260" s="6">
        <v>-0.36669644068000001</v>
      </c>
      <c r="X260" s="6">
        <v>-0.89740070273000005</v>
      </c>
      <c r="Y260" s="6">
        <v>-0.40413889294999999</v>
      </c>
      <c r="Z260" s="6">
        <v>-0.48293167658000002</v>
      </c>
      <c r="AB260" s="7">
        <v>0.54595676869999998</v>
      </c>
      <c r="AC260" s="7">
        <v>5.6775968927000001E-2</v>
      </c>
      <c r="AD260" s="8">
        <v>-0.83232686252999999</v>
      </c>
      <c r="AE260" s="7">
        <v>7.7289571202000001E-2</v>
      </c>
      <c r="AF260" s="7">
        <v>-0.24149432955</v>
      </c>
      <c r="AG260" s="4">
        <v>4</v>
      </c>
      <c r="AH260" s="9">
        <v>1.9138755981000001E-3</v>
      </c>
      <c r="AI260" s="10">
        <v>0.04</v>
      </c>
    </row>
    <row r="261" spans="2:35" x14ac:dyDescent="0.2">
      <c r="B261" s="3" t="s">
        <v>133</v>
      </c>
      <c r="C261" s="3" t="s">
        <v>537</v>
      </c>
      <c r="D261" s="3" t="s">
        <v>724</v>
      </c>
      <c r="E261" s="4" t="s">
        <v>1746</v>
      </c>
      <c r="F261" s="3" t="s">
        <v>1980</v>
      </c>
      <c r="G261" s="19">
        <v>45875</v>
      </c>
      <c r="H261" s="19">
        <v>43131</v>
      </c>
      <c r="I261" s="45">
        <v>20.81</v>
      </c>
      <c r="J261" s="45">
        <v>21.92</v>
      </c>
      <c r="K261" s="37"/>
      <c r="L261" s="19">
        <v>45796</v>
      </c>
      <c r="M261" s="43">
        <v>1395.95561</v>
      </c>
      <c r="N261" s="43">
        <v>2674.9709244000001</v>
      </c>
      <c r="O261" s="37"/>
      <c r="Q261" s="6">
        <v>2.5628388368E-2</v>
      </c>
      <c r="R261" s="6">
        <v>1.8346499743999999E-2</v>
      </c>
      <c r="S261" s="6">
        <v>-3.8295835338E-3</v>
      </c>
      <c r="T261" s="6">
        <v>-1.4294042434000001E-2</v>
      </c>
      <c r="U261" s="6">
        <v>0.47067137808999998</v>
      </c>
      <c r="V261" s="6">
        <v>0.25978899765000002</v>
      </c>
      <c r="W261" s="6">
        <v>2.9043151969999998</v>
      </c>
      <c r="X261" s="6">
        <v>2.3736109348999999</v>
      </c>
      <c r="Y261" s="6">
        <v>0.11521972132</v>
      </c>
      <c r="Z261" s="6">
        <v>3.6426937695000002E-2</v>
      </c>
      <c r="AB261" s="7">
        <v>0.37089182645000002</v>
      </c>
      <c r="AC261" s="7">
        <v>3.8413883330000002E-2</v>
      </c>
      <c r="AD261" s="8">
        <v>1.4521509103000001</v>
      </c>
      <c r="AE261" s="7">
        <v>0.1593625498</v>
      </c>
      <c r="AF261" s="7">
        <v>-6.4895247830000002E-2</v>
      </c>
      <c r="AG261" s="4">
        <v>7</v>
      </c>
      <c r="AH261" s="9">
        <v>0</v>
      </c>
      <c r="AI261" s="10">
        <v>0</v>
      </c>
    </row>
    <row r="262" spans="2:35" x14ac:dyDescent="0.2">
      <c r="B262" s="3" t="s">
        <v>2355</v>
      </c>
      <c r="C262" s="3" t="s">
        <v>2358</v>
      </c>
      <c r="D262" s="3" t="s">
        <v>2359</v>
      </c>
      <c r="E262" s="4" t="s">
        <v>1749</v>
      </c>
      <c r="F262" s="3" t="s">
        <v>2005</v>
      </c>
      <c r="G262" s="19">
        <v>45875</v>
      </c>
      <c r="H262" s="19">
        <v>44263</v>
      </c>
      <c r="I262" s="45">
        <v>4.25</v>
      </c>
      <c r="J262" s="45">
        <v>10.33</v>
      </c>
      <c r="K262" s="37"/>
      <c r="L262" s="19">
        <v>45523</v>
      </c>
      <c r="M262" s="43">
        <v>4781.5815000000002</v>
      </c>
      <c r="N262" s="43">
        <v>7881.6069648000002</v>
      </c>
      <c r="O262" s="37"/>
      <c r="Q262" s="6">
        <v>-7.0093457943999999E-3</v>
      </c>
      <c r="R262" s="6">
        <v>-1.4291234418000001E-2</v>
      </c>
      <c r="S262" s="6">
        <v>-0.19047619048</v>
      </c>
      <c r="T262" s="6">
        <v>-0.20094064938</v>
      </c>
      <c r="U262" s="6">
        <v>-0.53602620086999997</v>
      </c>
      <c r="V262" s="6">
        <v>-0.74690858132000004</v>
      </c>
      <c r="W262" s="6">
        <v>-0.69711038761999999</v>
      </c>
      <c r="X262" s="6">
        <v>-1.2278146497</v>
      </c>
      <c r="Y262" s="6">
        <v>-0.21875</v>
      </c>
      <c r="Z262" s="6">
        <v>-0.29754278362999997</v>
      </c>
      <c r="AB262" s="7">
        <v>0.50089558581000004</v>
      </c>
      <c r="AC262" s="7">
        <v>5.1523660201999999E-2</v>
      </c>
      <c r="AD262" s="8">
        <v>-1.009896798</v>
      </c>
      <c r="AE262" s="7">
        <v>8.5239085239999998E-2</v>
      </c>
      <c r="AF262" s="7">
        <v>-0.18696186962</v>
      </c>
      <c r="AG262" s="4">
        <v>4</v>
      </c>
      <c r="AH262" s="9">
        <v>0</v>
      </c>
      <c r="AI262" s="10">
        <v>0</v>
      </c>
    </row>
    <row r="263" spans="2:35" x14ac:dyDescent="0.2">
      <c r="B263" s="3" t="s">
        <v>984</v>
      </c>
      <c r="C263" s="3" t="s">
        <v>2787</v>
      </c>
      <c r="D263" s="3" t="s">
        <v>1302</v>
      </c>
      <c r="E263" s="4" t="s">
        <v>1743</v>
      </c>
      <c r="F263" s="3" t="s">
        <v>1961</v>
      </c>
      <c r="G263" s="19">
        <v>45512</v>
      </c>
      <c r="H263" s="19">
        <v>40546</v>
      </c>
      <c r="I263" s="45">
        <v>5.72</v>
      </c>
      <c r="J263" s="45">
        <v>11.92</v>
      </c>
      <c r="K263" s="37"/>
      <c r="L263" s="19">
        <v>45152</v>
      </c>
      <c r="M263" s="43">
        <v>42.94576</v>
      </c>
      <c r="N263" s="43">
        <v>85.080371365999994</v>
      </c>
      <c r="O263" s="37"/>
      <c r="Q263" s="6">
        <v>5.9259259257999998E-2</v>
      </c>
      <c r="R263" s="6">
        <v>3.6216659008000002E-2</v>
      </c>
      <c r="S263" s="6">
        <v>8.9523809524000006E-2</v>
      </c>
      <c r="T263" s="6">
        <v>0.13501938181000001</v>
      </c>
      <c r="U263" s="6">
        <v>-0.51360544218000004</v>
      </c>
      <c r="V263" s="6">
        <v>-0.69583721632999995</v>
      </c>
      <c r="W263" s="6">
        <v>-0.92109256448999999</v>
      </c>
      <c r="X263" s="6">
        <v>-1.1200751004</v>
      </c>
      <c r="Y263" s="6">
        <v>-0.2311827957</v>
      </c>
      <c r="Z263" s="6">
        <v>-0.34638186988000003</v>
      </c>
      <c r="AB263" s="7">
        <v>0.74498666177999995</v>
      </c>
      <c r="AC263" s="7">
        <v>7.8214696173000003E-2</v>
      </c>
      <c r="AD263" s="8"/>
      <c r="AE263" s="7">
        <v>0.31727762624</v>
      </c>
      <c r="AF263" s="7">
        <v>-0.54385964911999995</v>
      </c>
      <c r="AG263" s="4">
        <v>5</v>
      </c>
      <c r="AH263" s="9">
        <v>0</v>
      </c>
      <c r="AI263" s="10">
        <v>0</v>
      </c>
    </row>
    <row r="264" spans="2:35" x14ac:dyDescent="0.2">
      <c r="B264" s="3" t="s">
        <v>134</v>
      </c>
      <c r="C264" s="3" t="s">
        <v>538</v>
      </c>
      <c r="D264" s="3" t="s">
        <v>725</v>
      </c>
      <c r="E264" s="4" t="s">
        <v>1768</v>
      </c>
      <c r="F264" s="3" t="s">
        <v>1978</v>
      </c>
      <c r="G264" s="19">
        <v>45875</v>
      </c>
      <c r="H264" s="19">
        <v>40546</v>
      </c>
      <c r="I264" s="45">
        <v>11.05</v>
      </c>
      <c r="J264" s="45">
        <v>15.161477052</v>
      </c>
      <c r="K264" s="37"/>
      <c r="L264" s="19">
        <v>45561</v>
      </c>
      <c r="M264" s="43">
        <v>7113.5148499999996</v>
      </c>
      <c r="N264" s="43">
        <v>4954.5214640000004</v>
      </c>
      <c r="O264" s="37"/>
      <c r="Q264" s="6">
        <v>4.5454545451999997E-3</v>
      </c>
      <c r="R264" s="6">
        <v>-2.7364340785000002E-3</v>
      </c>
      <c r="S264" s="6">
        <v>0.20387241085999999</v>
      </c>
      <c r="T264" s="6">
        <v>0.19340795195999999</v>
      </c>
      <c r="U264" s="6">
        <v>-0.17466390634000001</v>
      </c>
      <c r="V264" s="6">
        <v>-0.38554628679000003</v>
      </c>
      <c r="W264" s="6">
        <v>9.3673585909000004E-2</v>
      </c>
      <c r="X264" s="6">
        <v>-0.43703067614000002</v>
      </c>
      <c r="Y264" s="6">
        <v>-0.10990367791</v>
      </c>
      <c r="Z264" s="6">
        <v>-0.18869646155</v>
      </c>
      <c r="AB264" s="7">
        <v>0.45833534987000002</v>
      </c>
      <c r="AC264" s="7">
        <v>4.5555376882000002E-2</v>
      </c>
      <c r="AD264" s="8">
        <v>-0.20448440524</v>
      </c>
      <c r="AE264" s="7">
        <v>0.12100277346</v>
      </c>
      <c r="AF264" s="7">
        <v>-0.12724430067</v>
      </c>
      <c r="AG264" s="4">
        <v>5</v>
      </c>
      <c r="AH264" s="9">
        <v>3.2927702219000002E-2</v>
      </c>
      <c r="AI264" s="10">
        <v>0.46</v>
      </c>
    </row>
    <row r="265" spans="2:35" x14ac:dyDescent="0.2">
      <c r="B265" s="3" t="s">
        <v>2975</v>
      </c>
      <c r="C265" s="3" t="s">
        <v>3050</v>
      </c>
      <c r="D265" s="3" t="s">
        <v>3146</v>
      </c>
      <c r="E265" s="4" t="s">
        <v>1750</v>
      </c>
      <c r="F265" s="3" t="s">
        <v>1960</v>
      </c>
      <c r="G265" s="19">
        <v>45875</v>
      </c>
      <c r="H265" s="19">
        <v>45860</v>
      </c>
      <c r="I265" s="45">
        <v>6.3</v>
      </c>
      <c r="J265" s="45"/>
      <c r="K265" s="37"/>
      <c r="L265" s="19"/>
      <c r="M265" s="43">
        <v>23609.1744</v>
      </c>
      <c r="N265" s="43"/>
      <c r="O265" s="37"/>
      <c r="Q265" s="6">
        <v>8.6206896552999998E-2</v>
      </c>
      <c r="R265" s="6">
        <v>7.8925007928999993E-2</v>
      </c>
      <c r="S265" s="6"/>
      <c r="T265" s="6"/>
      <c r="U265" s="6"/>
      <c r="V265" s="6"/>
      <c r="W265" s="6"/>
      <c r="X265" s="6"/>
      <c r="Y265" s="6"/>
      <c r="Z265" s="6"/>
      <c r="AB265" s="7"/>
      <c r="AC265" s="7"/>
      <c r="AD265" s="8"/>
      <c r="AE265" s="7">
        <v>0.17757009345999999</v>
      </c>
      <c r="AF265" s="7">
        <v>0.17757009345999999</v>
      </c>
      <c r="AG265" s="4"/>
      <c r="AH265" s="9"/>
      <c r="AI265" s="10"/>
    </row>
    <row r="266" spans="2:35" x14ac:dyDescent="0.2">
      <c r="B266" s="3" t="s">
        <v>2828</v>
      </c>
      <c r="C266" s="3" t="s">
        <v>2921</v>
      </c>
      <c r="D266" s="3" t="s">
        <v>2878</v>
      </c>
      <c r="E266" s="4" t="s">
        <v>1750</v>
      </c>
      <c r="F266" s="3" t="s">
        <v>1960</v>
      </c>
      <c r="G266" s="19">
        <v>45875</v>
      </c>
      <c r="H266" s="19">
        <v>45621</v>
      </c>
      <c r="I266" s="45">
        <v>0.90669999999999995</v>
      </c>
      <c r="J266" s="45"/>
      <c r="K266" s="37"/>
      <c r="L266" s="19"/>
      <c r="M266" s="43">
        <v>271.85858109999998</v>
      </c>
      <c r="N266" s="43">
        <v>4650.9655368000003</v>
      </c>
      <c r="O266" s="37"/>
      <c r="Q266" s="6">
        <v>-6.5257731959999996E-2</v>
      </c>
      <c r="R266" s="6">
        <v>-7.2539620582999995E-2</v>
      </c>
      <c r="S266" s="6">
        <v>-0.26879032258000002</v>
      </c>
      <c r="T266" s="6">
        <v>-0.27925478147999999</v>
      </c>
      <c r="U266" s="6"/>
      <c r="V266" s="6"/>
      <c r="W266" s="6"/>
      <c r="X266" s="6"/>
      <c r="Y266" s="6">
        <v>-0.88652065080999998</v>
      </c>
      <c r="Z266" s="6">
        <v>-0.96531343444999995</v>
      </c>
      <c r="AB266" s="7"/>
      <c r="AC266" s="7"/>
      <c r="AD266" s="8"/>
      <c r="AE266" s="7">
        <v>0.99750000000000005</v>
      </c>
      <c r="AF266" s="7">
        <v>-0.80646511627999995</v>
      </c>
      <c r="AG266" s="4"/>
      <c r="AH266" s="9"/>
      <c r="AI266" s="10"/>
    </row>
    <row r="267" spans="2:35" x14ac:dyDescent="0.2">
      <c r="B267" s="3" t="s">
        <v>135</v>
      </c>
      <c r="C267" s="3" t="s">
        <v>539</v>
      </c>
      <c r="D267" s="3" t="s">
        <v>726</v>
      </c>
      <c r="E267" s="4" t="s">
        <v>1765</v>
      </c>
      <c r="F267" s="3" t="s">
        <v>1999</v>
      </c>
      <c r="G267" s="19">
        <v>45875</v>
      </c>
      <c r="H267" s="19">
        <v>34997</v>
      </c>
      <c r="I267" s="45">
        <v>242.99</v>
      </c>
      <c r="J267" s="45">
        <v>242.99</v>
      </c>
      <c r="K267" s="37"/>
      <c r="L267" s="19">
        <v>45875</v>
      </c>
      <c r="M267" s="43">
        <v>79648.963130000004</v>
      </c>
      <c r="N267" s="43">
        <v>72277.087406999999</v>
      </c>
      <c r="O267" s="37"/>
      <c r="Q267" s="6">
        <v>4.0909090912E-3</v>
      </c>
      <c r="R267" s="6">
        <v>-3.1909795324999999E-3</v>
      </c>
      <c r="S267" s="6">
        <v>6.9262926291999996E-2</v>
      </c>
      <c r="T267" s="6">
        <v>5.8798467391000003E-2</v>
      </c>
      <c r="U267" s="6">
        <v>0.59418819040000004</v>
      </c>
      <c r="V267" s="6">
        <v>0.38330580995000002</v>
      </c>
      <c r="W267" s="6">
        <v>1.2018467610000001</v>
      </c>
      <c r="X267" s="6">
        <v>0.67114249892</v>
      </c>
      <c r="Y267" s="6">
        <v>0.39891684416000001</v>
      </c>
      <c r="Z267" s="6">
        <v>0.32012406051999998</v>
      </c>
      <c r="AB267" s="7">
        <v>0.23401515215999999</v>
      </c>
      <c r="AC267" s="7">
        <v>2.4199943642E-2</v>
      </c>
      <c r="AD267" s="8">
        <v>2.5100824932000001</v>
      </c>
      <c r="AE267" s="7">
        <v>0.10560535867</v>
      </c>
      <c r="AF267" s="7">
        <v>-1.1592171239E-2</v>
      </c>
      <c r="AG267" s="4">
        <v>10</v>
      </c>
      <c r="AH267" s="9">
        <v>8.4042566203999997E-2</v>
      </c>
      <c r="AI267" s="10">
        <v>13.7418</v>
      </c>
    </row>
    <row r="268" spans="2:35" x14ac:dyDescent="0.2">
      <c r="B268" s="3" t="s">
        <v>136</v>
      </c>
      <c r="C268" s="3" t="s">
        <v>540</v>
      </c>
      <c r="D268" s="3" t="s">
        <v>727</v>
      </c>
      <c r="E268" s="4" t="s">
        <v>1742</v>
      </c>
      <c r="F268" s="3" t="s">
        <v>1990</v>
      </c>
      <c r="G268" s="19">
        <v>45086</v>
      </c>
      <c r="H268" s="19">
        <v>40546</v>
      </c>
      <c r="I268" s="45">
        <v>0.88580000000000003</v>
      </c>
      <c r="J268" s="45">
        <v>5.95</v>
      </c>
      <c r="K268" s="37"/>
      <c r="L268" s="19">
        <v>44739</v>
      </c>
      <c r="M268" s="43">
        <v>56619.877156000002</v>
      </c>
      <c r="N268" s="43">
        <v>62087.565339000001</v>
      </c>
      <c r="O268" s="37"/>
      <c r="Q268" s="6">
        <v>9.9190514192999991E-3</v>
      </c>
      <c r="R268" s="6">
        <v>8.7709190557000005E-3</v>
      </c>
      <c r="S268" s="6">
        <v>2.0624495909999999E-2</v>
      </c>
      <c r="T268" s="6">
        <v>-2.2998369861000002E-2</v>
      </c>
      <c r="U268" s="6">
        <v>-0.86414110429000002</v>
      </c>
      <c r="V268" s="6">
        <v>-0.93408948426000005</v>
      </c>
      <c r="W268" s="6">
        <v>-0.91571247702000003</v>
      </c>
      <c r="X268" s="6">
        <v>-1.2560987352999999</v>
      </c>
      <c r="Y268" s="6">
        <v>-0.70861842104999995</v>
      </c>
      <c r="Z268" s="6">
        <v>-0.82825899925000002</v>
      </c>
      <c r="AB268" s="7">
        <v>0.96804344876000004</v>
      </c>
      <c r="AC268" s="7">
        <v>8.2336953283999995E-2</v>
      </c>
      <c r="AD268" s="8"/>
      <c r="AE268" s="7">
        <v>0.15460526316000001</v>
      </c>
      <c r="AF268" s="7">
        <v>-0.71016286645000004</v>
      </c>
      <c r="AG268" s="4">
        <v>2</v>
      </c>
      <c r="AH268" s="9">
        <v>0</v>
      </c>
      <c r="AI268" s="10">
        <v>0</v>
      </c>
    </row>
    <row r="269" spans="2:35" x14ac:dyDescent="0.2">
      <c r="B269" s="3" t="s">
        <v>2341</v>
      </c>
      <c r="C269" s="3" t="s">
        <v>2348</v>
      </c>
      <c r="D269" s="3" t="s">
        <v>2345</v>
      </c>
      <c r="E269" s="4" t="s">
        <v>1754</v>
      </c>
      <c r="F269" s="3" t="s">
        <v>1972</v>
      </c>
      <c r="G269" s="19">
        <v>45875</v>
      </c>
      <c r="H269" s="19">
        <v>44587</v>
      </c>
      <c r="I269" s="45">
        <v>117.34</v>
      </c>
      <c r="J269" s="45">
        <v>117.34</v>
      </c>
      <c r="K269" s="37"/>
      <c r="L269" s="19">
        <v>45875</v>
      </c>
      <c r="M269" s="43">
        <v>526991.07163999998</v>
      </c>
      <c r="N269" s="43">
        <v>421444.19747999997</v>
      </c>
      <c r="O269" s="37"/>
      <c r="Q269" s="6">
        <v>6.3922386435000006E-2</v>
      </c>
      <c r="R269" s="6">
        <v>5.6640497811000001E-2</v>
      </c>
      <c r="S269" s="6">
        <v>0.25349855784999997</v>
      </c>
      <c r="T269" s="6">
        <v>0.24303409894</v>
      </c>
      <c r="U269" s="6">
        <v>3.6749003984000002</v>
      </c>
      <c r="V269" s="6">
        <v>3.464018018</v>
      </c>
      <c r="W269" s="6">
        <v>6.3291692692000003</v>
      </c>
      <c r="X269" s="6">
        <v>5.7984650071999999</v>
      </c>
      <c r="Y269" s="6">
        <v>0.74587115013000005</v>
      </c>
      <c r="Z269" s="6">
        <v>0.66707836648999996</v>
      </c>
      <c r="AB269" s="7">
        <v>0.98197559216999997</v>
      </c>
      <c r="AC269" s="7">
        <v>0.1032469826</v>
      </c>
      <c r="AD269" s="8">
        <v>6.7265585466999998</v>
      </c>
      <c r="AE269" s="7">
        <v>0.5188648294</v>
      </c>
      <c r="AF269" s="7">
        <v>-0.27220007249</v>
      </c>
      <c r="AG269" s="4">
        <v>9</v>
      </c>
      <c r="AH269" s="9">
        <v>0</v>
      </c>
      <c r="AI269" s="10">
        <v>0</v>
      </c>
    </row>
    <row r="270" spans="2:35" x14ac:dyDescent="0.2">
      <c r="B270" s="3" t="s">
        <v>1055</v>
      </c>
      <c r="C270" s="3" t="s">
        <v>2788</v>
      </c>
      <c r="D270" s="3" t="s">
        <v>1373</v>
      </c>
      <c r="E270" s="4" t="s">
        <v>1746</v>
      </c>
      <c r="F270" s="3" t="s">
        <v>2000</v>
      </c>
      <c r="G270" s="19">
        <v>45875</v>
      </c>
      <c r="H270" s="19">
        <v>35816</v>
      </c>
      <c r="I270" s="45">
        <v>11.61</v>
      </c>
      <c r="J270" s="45">
        <v>14.18</v>
      </c>
      <c r="K270" s="37"/>
      <c r="L270" s="19">
        <v>45637</v>
      </c>
      <c r="M270" s="43">
        <v>2294.2985399999998</v>
      </c>
      <c r="N270" s="43">
        <v>2128.4814873</v>
      </c>
      <c r="O270" s="37"/>
      <c r="Q270" s="6">
        <v>1.5748031496999999E-2</v>
      </c>
      <c r="R270" s="6">
        <v>8.4661428737000007E-3</v>
      </c>
      <c r="S270" s="6">
        <v>4.3126684635000002E-2</v>
      </c>
      <c r="T270" s="6">
        <v>3.2662225734000003E-2</v>
      </c>
      <c r="U270" s="6">
        <v>0.66909599070000003</v>
      </c>
      <c r="V270" s="6">
        <v>0.45821361026000001</v>
      </c>
      <c r="W270" s="6">
        <v>1.3236266482000001</v>
      </c>
      <c r="X270" s="6">
        <v>0.79292238610999999</v>
      </c>
      <c r="Y270" s="6">
        <v>-8.0760095012000002E-2</v>
      </c>
      <c r="Z270" s="6">
        <v>-0.15955287865000001</v>
      </c>
      <c r="AB270" s="7">
        <v>0.43757980801000002</v>
      </c>
      <c r="AC270" s="7">
        <v>4.5383690381E-2</v>
      </c>
      <c r="AD270" s="8">
        <v>1.8090937463000001</v>
      </c>
      <c r="AE270" s="7">
        <v>0.36248682824</v>
      </c>
      <c r="AF270" s="7">
        <v>-0.17289719626</v>
      </c>
      <c r="AG270" s="4">
        <v>9</v>
      </c>
      <c r="AH270" s="9">
        <v>8.3500000000000005E-2</v>
      </c>
      <c r="AI270" s="10">
        <v>6.0955000000000002E-2</v>
      </c>
    </row>
    <row r="271" spans="2:35" x14ac:dyDescent="0.2">
      <c r="B271" s="3" t="s">
        <v>138</v>
      </c>
      <c r="C271" s="3" t="s">
        <v>2706</v>
      </c>
      <c r="D271" s="3" t="s">
        <v>728</v>
      </c>
      <c r="E271" s="4" t="s">
        <v>1744</v>
      </c>
      <c r="F271" s="3" t="s">
        <v>1977</v>
      </c>
      <c r="G271" s="19">
        <v>45875</v>
      </c>
      <c r="H271" s="19">
        <v>40546</v>
      </c>
      <c r="I271" s="45">
        <v>97.6</v>
      </c>
      <c r="J271" s="45">
        <v>109.64976961000001</v>
      </c>
      <c r="K271" s="37"/>
      <c r="L271" s="19">
        <v>45706</v>
      </c>
      <c r="M271" s="43">
        <v>453846.05119999999</v>
      </c>
      <c r="N271" s="43">
        <v>385593.65954000002</v>
      </c>
      <c r="O271" s="37"/>
      <c r="Q271" s="6">
        <v>-3.5732516589999999E-3</v>
      </c>
      <c r="R271" s="6">
        <v>-1.0855140282000001E-2</v>
      </c>
      <c r="S271" s="6">
        <v>2.8017695387E-2</v>
      </c>
      <c r="T271" s="6">
        <v>1.7553236486E-2</v>
      </c>
      <c r="U271" s="6">
        <v>0.26406881025000001</v>
      </c>
      <c r="V271" s="6">
        <v>5.3186429808000001E-2</v>
      </c>
      <c r="W271" s="6">
        <v>1.7002869335999999</v>
      </c>
      <c r="X271" s="6">
        <v>1.1695826714999999</v>
      </c>
      <c r="Y271" s="6">
        <v>6.3183061708999996E-2</v>
      </c>
      <c r="Z271" s="6">
        <v>-1.5609721924E-2</v>
      </c>
      <c r="AB271" s="7">
        <v>0.31810770685</v>
      </c>
      <c r="AC271" s="7">
        <v>3.3003374661999998E-2</v>
      </c>
      <c r="AD271" s="8">
        <v>0.78668293891999996</v>
      </c>
      <c r="AE271" s="7">
        <v>8.4687961805999995E-2</v>
      </c>
      <c r="AF271" s="7">
        <v>-0.13855423607</v>
      </c>
      <c r="AG271" s="4">
        <v>8</v>
      </c>
      <c r="AH271" s="9">
        <v>1.8367346938999999E-2</v>
      </c>
      <c r="AI271" s="10">
        <v>1.44</v>
      </c>
    </row>
    <row r="272" spans="2:35" x14ac:dyDescent="0.2">
      <c r="B272" s="3" t="s">
        <v>1056</v>
      </c>
      <c r="C272" s="3" t="s">
        <v>1534</v>
      </c>
      <c r="D272" s="3" t="s">
        <v>1374</v>
      </c>
      <c r="E272" s="4" t="s">
        <v>1742</v>
      </c>
      <c r="F272" s="3" t="s">
        <v>1961</v>
      </c>
      <c r="G272" s="19">
        <v>45875</v>
      </c>
      <c r="H272" s="19">
        <v>42662</v>
      </c>
      <c r="I272" s="45">
        <v>56.34</v>
      </c>
      <c r="J272" s="45">
        <v>68.14</v>
      </c>
      <c r="K272" s="37"/>
      <c r="L272" s="19">
        <v>45861</v>
      </c>
      <c r="M272" s="43">
        <v>136611.71082000001</v>
      </c>
      <c r="N272" s="43">
        <v>157772.64752</v>
      </c>
      <c r="O272" s="37"/>
      <c r="Q272" s="6">
        <v>1.3491635185E-2</v>
      </c>
      <c r="R272" s="6">
        <v>6.2097465616000004E-3</v>
      </c>
      <c r="S272" s="6">
        <v>7.9930994825000004E-2</v>
      </c>
      <c r="T272" s="6">
        <v>6.9466535923999997E-2</v>
      </c>
      <c r="U272" s="6">
        <v>0.14210419623000001</v>
      </c>
      <c r="V272" s="6">
        <v>-6.8778184214999996E-2</v>
      </c>
      <c r="W272" s="6">
        <v>-0.30786240786000002</v>
      </c>
      <c r="X272" s="6">
        <v>-0.83856666990999995</v>
      </c>
      <c r="Y272" s="6">
        <v>0.43140243902999997</v>
      </c>
      <c r="Z272" s="6">
        <v>0.35260965539</v>
      </c>
      <c r="AB272" s="7">
        <v>0.59042279818999999</v>
      </c>
      <c r="AC272" s="7">
        <v>6.1992752204000003E-2</v>
      </c>
      <c r="AD272" s="8">
        <v>0.34078337368</v>
      </c>
      <c r="AE272" s="7">
        <v>0.34031413613</v>
      </c>
      <c r="AF272" s="7">
        <v>-0.23079929646</v>
      </c>
      <c r="AG272" s="4">
        <v>7</v>
      </c>
      <c r="AH272" s="9">
        <v>0</v>
      </c>
      <c r="AI272" s="10">
        <v>0</v>
      </c>
    </row>
    <row r="273" spans="2:35" x14ac:dyDescent="0.2">
      <c r="B273" s="3" t="s">
        <v>1057</v>
      </c>
      <c r="C273" s="3" t="s">
        <v>1535</v>
      </c>
      <c r="D273" s="3" t="s">
        <v>1375</v>
      </c>
      <c r="E273" s="4" t="s">
        <v>1766</v>
      </c>
      <c r="F273" s="3" t="s">
        <v>1956</v>
      </c>
      <c r="G273" s="19">
        <v>45875</v>
      </c>
      <c r="H273" s="19">
        <v>41577</v>
      </c>
      <c r="I273" s="45">
        <v>23.97</v>
      </c>
      <c r="J273" s="45">
        <v>49.66</v>
      </c>
      <c r="K273" s="37"/>
      <c r="L273" s="19">
        <v>45530</v>
      </c>
      <c r="M273" s="43">
        <v>9703.6552499999998</v>
      </c>
      <c r="N273" s="43">
        <v>11091.086006</v>
      </c>
      <c r="O273" s="37"/>
      <c r="Q273" s="6">
        <v>1.3102282333000001E-2</v>
      </c>
      <c r="R273" s="6">
        <v>5.8203937097000003E-3</v>
      </c>
      <c r="S273" s="6">
        <v>-3.8121990368999999E-2</v>
      </c>
      <c r="T273" s="6">
        <v>-4.8586449269999998E-2</v>
      </c>
      <c r="U273" s="6">
        <v>-0.45286464277999999</v>
      </c>
      <c r="V273" s="6">
        <v>-0.66374702322000001</v>
      </c>
      <c r="W273" s="6">
        <v>-0.10492905153</v>
      </c>
      <c r="X273" s="6">
        <v>-0.63563331357999997</v>
      </c>
      <c r="Y273" s="6">
        <v>-0.39408493428000002</v>
      </c>
      <c r="Z273" s="6">
        <v>-0.47287771790999999</v>
      </c>
      <c r="AB273" s="7">
        <v>0.49952230483999999</v>
      </c>
      <c r="AC273" s="7">
        <v>5.0644429863000003E-2</v>
      </c>
      <c r="AD273" s="8">
        <v>-0.88499412541</v>
      </c>
      <c r="AE273" s="7">
        <v>0.21080760095000001</v>
      </c>
      <c r="AF273" s="7">
        <v>-0.25249559600999999</v>
      </c>
      <c r="AG273" s="4">
        <v>2</v>
      </c>
      <c r="AH273" s="9">
        <v>0</v>
      </c>
      <c r="AI273" s="10">
        <v>0</v>
      </c>
    </row>
    <row r="274" spans="2:35" x14ac:dyDescent="0.2">
      <c r="B274" s="3" t="s">
        <v>1058</v>
      </c>
      <c r="C274" s="3" t="s">
        <v>1855</v>
      </c>
      <c r="D274" s="3" t="s">
        <v>1376</v>
      </c>
      <c r="E274" s="4" t="s">
        <v>1743</v>
      </c>
      <c r="F274" s="3" t="s">
        <v>1961</v>
      </c>
      <c r="G274" s="19">
        <v>45875</v>
      </c>
      <c r="H274" s="19">
        <v>43158</v>
      </c>
      <c r="I274" s="45">
        <v>2.1</v>
      </c>
      <c r="J274" s="45">
        <v>2.4500000000000002</v>
      </c>
      <c r="K274" s="37"/>
      <c r="L274" s="19">
        <v>45520</v>
      </c>
      <c r="M274" s="43">
        <v>2888.6403</v>
      </c>
      <c r="N274" s="43">
        <v>3234.3734267999998</v>
      </c>
      <c r="O274" s="37"/>
      <c r="Q274" s="6">
        <v>1.9417475726999998E-2</v>
      </c>
      <c r="R274" s="6">
        <v>1.2135587103000001E-2</v>
      </c>
      <c r="S274" s="6">
        <v>2.9411764704000001E-2</v>
      </c>
      <c r="T274" s="6">
        <v>1.8947305804E-2</v>
      </c>
      <c r="U274" s="6">
        <v>-6.6666666668000002E-2</v>
      </c>
      <c r="V274" s="6">
        <v>-0.27754904711</v>
      </c>
      <c r="W274" s="6">
        <v>-0.38416422287000002</v>
      </c>
      <c r="X274" s="6">
        <v>-0.91486848492999995</v>
      </c>
      <c r="Y274" s="6">
        <v>3.9603960394999999E-2</v>
      </c>
      <c r="Z274" s="6">
        <v>-3.9188823238999998E-2</v>
      </c>
      <c r="AB274" s="7">
        <v>0.40093295194</v>
      </c>
      <c r="AC274" s="7">
        <v>4.2056068586999999E-2</v>
      </c>
      <c r="AD274" s="8">
        <v>-2.5068794096000001E-2</v>
      </c>
      <c r="AE274" s="7">
        <v>7.8947368421999994E-2</v>
      </c>
      <c r="AF274" s="7">
        <v>-0.11707317073</v>
      </c>
      <c r="AG274" s="4">
        <v>4</v>
      </c>
      <c r="AH274" s="9">
        <v>0</v>
      </c>
      <c r="AI274" s="10">
        <v>0</v>
      </c>
    </row>
    <row r="275" spans="2:35" x14ac:dyDescent="0.2">
      <c r="B275" s="3" t="s">
        <v>2976</v>
      </c>
      <c r="C275" s="3" t="s">
        <v>3051</v>
      </c>
      <c r="D275" s="3" t="s">
        <v>3147</v>
      </c>
      <c r="E275" s="4" t="s">
        <v>1750</v>
      </c>
      <c r="F275" s="3" t="s">
        <v>1960</v>
      </c>
      <c r="G275" s="19">
        <v>45875</v>
      </c>
      <c r="H275" s="19">
        <v>45678</v>
      </c>
      <c r="I275" s="45">
        <v>2.0099999999999998</v>
      </c>
      <c r="J275" s="45"/>
      <c r="K275" s="37"/>
      <c r="L275" s="19"/>
      <c r="M275" s="43">
        <v>108.16011</v>
      </c>
      <c r="N275" s="43">
        <v>29018.883656999998</v>
      </c>
      <c r="O275" s="37"/>
      <c r="Q275" s="6">
        <v>-4.9504950503000003E-3</v>
      </c>
      <c r="R275" s="6">
        <v>-1.2232383673999999E-2</v>
      </c>
      <c r="S275" s="6">
        <v>-0.24436090226000001</v>
      </c>
      <c r="T275" s="6">
        <v>-0.25482536115999999</v>
      </c>
      <c r="U275" s="6"/>
      <c r="V275" s="6"/>
      <c r="W275" s="6"/>
      <c r="X275" s="6"/>
      <c r="Y275" s="6"/>
      <c r="Z275" s="6"/>
      <c r="AB275" s="7"/>
      <c r="AC275" s="7"/>
      <c r="AD275" s="8"/>
      <c r="AE275" s="7">
        <v>0.29369369368999998</v>
      </c>
      <c r="AF275" s="7">
        <v>-0.40254237288</v>
      </c>
      <c r="AG275" s="4"/>
      <c r="AH275" s="9"/>
      <c r="AI275" s="10"/>
    </row>
    <row r="276" spans="2:35" x14ac:dyDescent="0.2">
      <c r="B276" s="3" t="s">
        <v>1890</v>
      </c>
      <c r="C276" s="3" t="s">
        <v>2015</v>
      </c>
      <c r="D276" s="3" t="s">
        <v>1891</v>
      </c>
      <c r="E276" s="4" t="s">
        <v>1748</v>
      </c>
      <c r="F276" s="3" t="s">
        <v>1961</v>
      </c>
      <c r="G276" s="19">
        <v>45875</v>
      </c>
      <c r="H276" s="19">
        <v>44056</v>
      </c>
      <c r="I276" s="45">
        <v>5.45</v>
      </c>
      <c r="J276" s="45">
        <v>5.6</v>
      </c>
      <c r="K276" s="37"/>
      <c r="L276" s="19">
        <v>45820</v>
      </c>
      <c r="M276" s="43">
        <v>1860.9897000000001</v>
      </c>
      <c r="N276" s="43">
        <v>6412.3685850000002</v>
      </c>
      <c r="O276" s="37"/>
      <c r="Q276" s="6">
        <v>-3.6563071307999999E-3</v>
      </c>
      <c r="R276" s="6">
        <v>-1.0938195754000001E-2</v>
      </c>
      <c r="S276" s="6">
        <v>0</v>
      </c>
      <c r="T276" s="6">
        <v>-1.0464458901E-2</v>
      </c>
      <c r="U276" s="6">
        <v>0.60294117647000001</v>
      </c>
      <c r="V276" s="6">
        <v>0.39205879601999999</v>
      </c>
      <c r="W276" s="6">
        <v>-0.60392441861000001</v>
      </c>
      <c r="X276" s="6">
        <v>-1.1346286806999999</v>
      </c>
      <c r="Y276" s="6">
        <v>0.59824046920999996</v>
      </c>
      <c r="Z276" s="6">
        <v>0.51944768556999998</v>
      </c>
      <c r="AB276" s="7">
        <v>0.67634617745000003</v>
      </c>
      <c r="AC276" s="7">
        <v>7.3784476338999996E-2</v>
      </c>
      <c r="AD276" s="8">
        <v>1.4871995840000001</v>
      </c>
      <c r="AE276" s="7">
        <v>0.28158844765000002</v>
      </c>
      <c r="AF276" s="7">
        <v>-0.18205804749000001</v>
      </c>
      <c r="AG276" s="4">
        <v>6</v>
      </c>
      <c r="AH276" s="9">
        <v>0</v>
      </c>
      <c r="AI276" s="10">
        <v>0</v>
      </c>
    </row>
    <row r="277" spans="2:35" x14ac:dyDescent="0.2">
      <c r="B277" s="3" t="s">
        <v>139</v>
      </c>
      <c r="C277" s="3" t="s">
        <v>1856</v>
      </c>
      <c r="D277" s="3" t="s">
        <v>729</v>
      </c>
      <c r="E277" s="4" t="s">
        <v>1745</v>
      </c>
      <c r="F277" s="3" t="s">
        <v>1991</v>
      </c>
      <c r="G277" s="19">
        <v>45875</v>
      </c>
      <c r="H277" s="19">
        <v>43313</v>
      </c>
      <c r="I277" s="45">
        <v>13.67</v>
      </c>
      <c r="J277" s="45">
        <v>15.48</v>
      </c>
      <c r="K277" s="37"/>
      <c r="L277" s="19">
        <v>45623</v>
      </c>
      <c r="M277" s="43">
        <v>53775.948219999998</v>
      </c>
      <c r="N277" s="43">
        <v>21625.144045000001</v>
      </c>
      <c r="O277" s="37"/>
      <c r="Q277" s="6">
        <v>2.0911127706999998E-2</v>
      </c>
      <c r="R277" s="6">
        <v>1.3629239083000001E-2</v>
      </c>
      <c r="S277" s="6">
        <v>0.15358649789000001</v>
      </c>
      <c r="T277" s="6">
        <v>0.14312203899000001</v>
      </c>
      <c r="U277" s="6">
        <v>0.11957411957</v>
      </c>
      <c r="V277" s="6">
        <v>-9.1308260870999997E-2</v>
      </c>
      <c r="W277" s="6">
        <v>-0.13916876574000001</v>
      </c>
      <c r="X277" s="6">
        <v>-0.66987302779000002</v>
      </c>
      <c r="Y277" s="6">
        <v>4.5107033637999998E-2</v>
      </c>
      <c r="Z277" s="6">
        <v>-3.3685749995E-2</v>
      </c>
      <c r="AB277" s="7">
        <v>0.43016720220999999</v>
      </c>
      <c r="AC277" s="7">
        <v>4.465859673E-2</v>
      </c>
      <c r="AD277" s="8">
        <v>0.39661518086999997</v>
      </c>
      <c r="AE277" s="7">
        <v>0.12915129150999999</v>
      </c>
      <c r="AF277" s="7">
        <v>-0.14509803922</v>
      </c>
      <c r="AG277" s="4">
        <v>8</v>
      </c>
      <c r="AH277" s="9">
        <v>0</v>
      </c>
      <c r="AI277" s="10">
        <v>0</v>
      </c>
    </row>
    <row r="278" spans="2:35" x14ac:dyDescent="0.2">
      <c r="B278" s="3" t="s">
        <v>1059</v>
      </c>
      <c r="C278" s="3" t="s">
        <v>1536</v>
      </c>
      <c r="D278" s="3" t="s">
        <v>1377</v>
      </c>
      <c r="E278" s="4" t="s">
        <v>1751</v>
      </c>
      <c r="F278" s="3" t="s">
        <v>1988</v>
      </c>
      <c r="G278" s="19">
        <v>45875</v>
      </c>
      <c r="H278" s="19">
        <v>41907</v>
      </c>
      <c r="I278" s="45">
        <v>413.46</v>
      </c>
      <c r="J278" s="45">
        <v>435.19</v>
      </c>
      <c r="K278" s="37"/>
      <c r="L278" s="19">
        <v>45868</v>
      </c>
      <c r="M278" s="43">
        <v>935991.16145999997</v>
      </c>
      <c r="N278" s="43">
        <v>499881.17800999997</v>
      </c>
      <c r="O278" s="37"/>
      <c r="Q278" s="6">
        <v>2.0788070315000001E-2</v>
      </c>
      <c r="R278" s="6">
        <v>1.3506181690000001E-2</v>
      </c>
      <c r="S278" s="6">
        <v>3.6864279266E-2</v>
      </c>
      <c r="T278" s="6">
        <v>2.6399820365E-2</v>
      </c>
      <c r="U278" s="6">
        <v>0.70379527754000004</v>
      </c>
      <c r="V278" s="6">
        <v>0.49291289709000002</v>
      </c>
      <c r="W278" s="6">
        <v>2.0303430079</v>
      </c>
      <c r="X278" s="6">
        <v>1.4996387459</v>
      </c>
      <c r="Y278" s="6">
        <v>0.24106258442</v>
      </c>
      <c r="Z278" s="6">
        <v>0.16226980079</v>
      </c>
      <c r="AB278" s="7">
        <v>0.38760196342999997</v>
      </c>
      <c r="AC278" s="7">
        <v>4.0493967648E-2</v>
      </c>
      <c r="AD278" s="8">
        <v>1.9924433110999999</v>
      </c>
      <c r="AE278" s="7">
        <v>0.16993345870000001</v>
      </c>
      <c r="AF278" s="7">
        <v>-7.1045760616E-2</v>
      </c>
      <c r="AG278" s="4">
        <v>7</v>
      </c>
      <c r="AH278" s="9">
        <v>0</v>
      </c>
      <c r="AI278" s="10">
        <v>0</v>
      </c>
    </row>
    <row r="279" spans="2:35" x14ac:dyDescent="0.2">
      <c r="B279" s="3" t="s">
        <v>1060</v>
      </c>
      <c r="C279" s="3" t="s">
        <v>1537</v>
      </c>
      <c r="D279" s="3" t="s">
        <v>1378</v>
      </c>
      <c r="E279" s="4" t="s">
        <v>1751</v>
      </c>
      <c r="F279" s="3" t="s">
        <v>1988</v>
      </c>
      <c r="G279" s="19">
        <v>44987</v>
      </c>
      <c r="H279" s="19">
        <v>40546</v>
      </c>
      <c r="I279" s="45">
        <v>0.21820000000000001</v>
      </c>
      <c r="J279" s="45">
        <v>10.41</v>
      </c>
      <c r="K279" s="37"/>
      <c r="L279" s="19">
        <v>44628</v>
      </c>
      <c r="M279" s="43">
        <v>223.57012019999999</v>
      </c>
      <c r="N279" s="43">
        <v>355.81892121999999</v>
      </c>
      <c r="O279" s="37"/>
      <c r="Q279" s="6">
        <v>-0.20654545455000001</v>
      </c>
      <c r="R279" s="6">
        <v>-0.21412759652999999</v>
      </c>
      <c r="S279" s="6">
        <v>-0.61000893654999999</v>
      </c>
      <c r="T279" s="6">
        <v>-0.56253970386999996</v>
      </c>
      <c r="U279" s="6">
        <v>-0.96643076923000004</v>
      </c>
      <c r="V279" s="6">
        <v>-0.87405956094000004</v>
      </c>
      <c r="W279" s="6">
        <v>-0.98989814814999999</v>
      </c>
      <c r="X279" s="6">
        <v>-1.2782650335000001</v>
      </c>
      <c r="Y279" s="6">
        <v>-0.64772360349000002</v>
      </c>
      <c r="Z279" s="6">
        <v>-0.68466851818999996</v>
      </c>
      <c r="AB279" s="7">
        <v>1.5867032241000001</v>
      </c>
      <c r="AC279" s="7">
        <v>0.16143518171999999</v>
      </c>
      <c r="AD279" s="8"/>
      <c r="AE279" s="7">
        <v>0.19470455279000001</v>
      </c>
      <c r="AF279" s="7">
        <v>-0.61486486487000003</v>
      </c>
      <c r="AG279" s="4">
        <v>3</v>
      </c>
      <c r="AH279" s="9">
        <v>0</v>
      </c>
      <c r="AI279" s="10">
        <v>0</v>
      </c>
    </row>
    <row r="280" spans="2:35" x14ac:dyDescent="0.2">
      <c r="B280" s="3" t="s">
        <v>2526</v>
      </c>
      <c r="C280" s="3" t="s">
        <v>3052</v>
      </c>
      <c r="D280" s="3" t="s">
        <v>2546</v>
      </c>
      <c r="E280" s="4" t="s">
        <v>1761</v>
      </c>
      <c r="F280" s="3" t="s">
        <v>1961</v>
      </c>
      <c r="G280" s="19">
        <v>45875</v>
      </c>
      <c r="H280" s="19">
        <v>45029</v>
      </c>
      <c r="I280" s="45">
        <v>1.84</v>
      </c>
      <c r="J280" s="45">
        <v>3.5</v>
      </c>
      <c r="K280" s="37"/>
      <c r="L280" s="19">
        <v>45659</v>
      </c>
      <c r="M280" s="43">
        <v>5.4500799999999998</v>
      </c>
      <c r="N280" s="43">
        <v>22.724391539999999</v>
      </c>
      <c r="O280" s="37"/>
      <c r="Q280" s="6">
        <v>2.2222222222000002E-2</v>
      </c>
      <c r="R280" s="6">
        <v>1.4940333598E-2</v>
      </c>
      <c r="S280" s="6">
        <v>-0.16302765648</v>
      </c>
      <c r="T280" s="6">
        <v>-0.17349211538000001</v>
      </c>
      <c r="U280" s="6">
        <v>0.12195121951</v>
      </c>
      <c r="V280" s="6">
        <v>-8.8931160932E-2</v>
      </c>
      <c r="W280" s="6"/>
      <c r="X280" s="6"/>
      <c r="Y280" s="6">
        <v>-0.45882352940999999</v>
      </c>
      <c r="Z280" s="6">
        <v>-0.53761631305000002</v>
      </c>
      <c r="AB280" s="7">
        <v>0.89923995068999996</v>
      </c>
      <c r="AC280" s="7">
        <v>9.5013580838999995E-2</v>
      </c>
      <c r="AD280" s="8">
        <v>0.64530727659999998</v>
      </c>
      <c r="AE280" s="7">
        <v>0.53503184712999996</v>
      </c>
      <c r="AF280" s="7">
        <v>-0.22352941176999999</v>
      </c>
      <c r="AG280" s="4">
        <v>5</v>
      </c>
      <c r="AH280" s="9">
        <v>0</v>
      </c>
      <c r="AI280" s="10">
        <v>0</v>
      </c>
    </row>
    <row r="281" spans="2:35" x14ac:dyDescent="0.2">
      <c r="B281" s="3" t="s">
        <v>1803</v>
      </c>
      <c r="C281" s="3" t="s">
        <v>3053</v>
      </c>
      <c r="D281" s="3" t="s">
        <v>1811</v>
      </c>
      <c r="E281" s="4" t="s">
        <v>1741</v>
      </c>
      <c r="F281" s="3" t="s">
        <v>1956</v>
      </c>
      <c r="G281" s="19">
        <v>45824</v>
      </c>
      <c r="H281" s="19">
        <v>43986</v>
      </c>
      <c r="I281" s="45">
        <v>1.96</v>
      </c>
      <c r="J281" s="45">
        <v>2.4900000000000002</v>
      </c>
      <c r="K281" s="37"/>
      <c r="L281" s="19">
        <v>45572</v>
      </c>
      <c r="M281" s="43">
        <v>7529.1322399999999</v>
      </c>
      <c r="N281" s="43">
        <v>5232.2260886000004</v>
      </c>
      <c r="O281" s="37"/>
      <c r="Q281" s="6">
        <v>-1.2594458438E-2</v>
      </c>
      <c r="R281" s="6">
        <v>-2.1987177492999999E-2</v>
      </c>
      <c r="S281" s="6">
        <v>-3.9215686275000002E-2</v>
      </c>
      <c r="T281" s="6">
        <v>-5.1757685946999997E-2</v>
      </c>
      <c r="U281" s="6">
        <v>0.36111111110999999</v>
      </c>
      <c r="V281" s="6">
        <v>0.25036842019</v>
      </c>
      <c r="W281" s="6">
        <v>-0.72237960339999996</v>
      </c>
      <c r="X281" s="6">
        <v>-1.3677268708999999</v>
      </c>
      <c r="Y281" s="6">
        <v>0.61983471073999996</v>
      </c>
      <c r="Z281" s="6">
        <v>0.59407994547999998</v>
      </c>
      <c r="AB281" s="7">
        <v>0.71207215175000005</v>
      </c>
      <c r="AC281" s="7">
        <v>7.5594589377000004E-2</v>
      </c>
      <c r="AD281" s="8"/>
      <c r="AE281" s="7">
        <v>0.74311926606000001</v>
      </c>
      <c r="AF281" s="7">
        <v>-0.17424242424</v>
      </c>
      <c r="AG281" s="4">
        <v>6</v>
      </c>
      <c r="AH281" s="9">
        <v>0</v>
      </c>
      <c r="AI281" s="10">
        <v>0</v>
      </c>
    </row>
    <row r="282" spans="2:35" x14ac:dyDescent="0.2">
      <c r="B282" s="3" t="s">
        <v>2829</v>
      </c>
      <c r="C282" s="3" t="s">
        <v>2922</v>
      </c>
      <c r="D282" s="3" t="s">
        <v>2879</v>
      </c>
      <c r="E282" s="4" t="s">
        <v>1745</v>
      </c>
      <c r="F282" s="3" t="s">
        <v>1960</v>
      </c>
      <c r="G282" s="19">
        <v>45796</v>
      </c>
      <c r="H282" s="19">
        <v>45614</v>
      </c>
      <c r="I282" s="45">
        <v>0.21249999999999999</v>
      </c>
      <c r="J282" s="45"/>
      <c r="K282" s="37"/>
      <c r="L282" s="19"/>
      <c r="M282" s="43">
        <v>3851.1504369999998</v>
      </c>
      <c r="N282" s="43">
        <v>3285.3957925</v>
      </c>
      <c r="O282" s="37"/>
      <c r="Q282" s="6"/>
      <c r="R282" s="6"/>
      <c r="S282" s="6">
        <v>-0.5</v>
      </c>
      <c r="T282" s="6">
        <v>-0.62889242243999999</v>
      </c>
      <c r="U282" s="6"/>
      <c r="V282" s="6"/>
      <c r="W282" s="6"/>
      <c r="X282" s="6"/>
      <c r="Y282" s="6">
        <v>-0.998</v>
      </c>
      <c r="Z282" s="6">
        <v>-1.0119366128</v>
      </c>
      <c r="AB282" s="7"/>
      <c r="AC282" s="7"/>
      <c r="AD282" s="8"/>
      <c r="AE282" s="7">
        <v>4.3328832699000001E-2</v>
      </c>
      <c r="AF282" s="7">
        <v>-0.91834319526999997</v>
      </c>
      <c r="AG282" s="4"/>
      <c r="AH282" s="9"/>
      <c r="AI282" s="10"/>
    </row>
    <row r="283" spans="2:35" x14ac:dyDescent="0.2">
      <c r="B283" s="3" t="s">
        <v>140</v>
      </c>
      <c r="C283" s="3" t="s">
        <v>2736</v>
      </c>
      <c r="D283" s="3" t="s">
        <v>730</v>
      </c>
      <c r="E283" s="4" t="s">
        <v>1769</v>
      </c>
      <c r="F283" s="3" t="s">
        <v>1978</v>
      </c>
      <c r="G283" s="19">
        <v>45875</v>
      </c>
      <c r="H283" s="19">
        <v>40546</v>
      </c>
      <c r="I283" s="45">
        <v>95.07</v>
      </c>
      <c r="J283" s="45">
        <v>95.07</v>
      </c>
      <c r="K283" s="37"/>
      <c r="L283" s="19">
        <v>45875</v>
      </c>
      <c r="M283" s="43">
        <v>14912.585129999999</v>
      </c>
      <c r="N283" s="43">
        <v>7304.5625110999999</v>
      </c>
      <c r="O283" s="37"/>
      <c r="Q283" s="6">
        <v>2.4240465416000001E-2</v>
      </c>
      <c r="R283" s="6">
        <v>1.6958576792999999E-2</v>
      </c>
      <c r="S283" s="6">
        <v>8.3171926625999995E-2</v>
      </c>
      <c r="T283" s="6">
        <v>7.2707467725000002E-2</v>
      </c>
      <c r="U283" s="6">
        <v>0.2249718497</v>
      </c>
      <c r="V283" s="6">
        <v>1.4089469251999999E-2</v>
      </c>
      <c r="W283" s="6">
        <v>0.42550961384000002</v>
      </c>
      <c r="X283" s="6">
        <v>-0.10519464821000001</v>
      </c>
      <c r="Y283" s="6">
        <v>0.21153485584000001</v>
      </c>
      <c r="Z283" s="6">
        <v>0.13274207221000001</v>
      </c>
      <c r="AB283" s="7">
        <v>0.28587214055999999</v>
      </c>
      <c r="AC283" s="7">
        <v>2.9567107275999999E-2</v>
      </c>
      <c r="AD283" s="8">
        <v>0.93035468318000003</v>
      </c>
      <c r="AE283" s="7">
        <v>6.4587198516000005E-2</v>
      </c>
      <c r="AF283" s="7">
        <v>-5.4530781645999997E-2</v>
      </c>
      <c r="AG283" s="4">
        <v>8</v>
      </c>
      <c r="AH283" s="9">
        <v>4.1486068111000002E-2</v>
      </c>
      <c r="AI283" s="10">
        <v>3.35</v>
      </c>
    </row>
    <row r="284" spans="2:35" x14ac:dyDescent="0.2">
      <c r="B284" s="3" t="s">
        <v>141</v>
      </c>
      <c r="C284" s="3" t="s">
        <v>541</v>
      </c>
      <c r="D284" s="3" t="s">
        <v>731</v>
      </c>
      <c r="E284" s="4" t="s">
        <v>1741</v>
      </c>
      <c r="F284" s="3" t="s">
        <v>1972</v>
      </c>
      <c r="G284" s="19">
        <v>45875</v>
      </c>
      <c r="H284" s="19">
        <v>40546</v>
      </c>
      <c r="I284" s="45">
        <v>21.91</v>
      </c>
      <c r="J284" s="45">
        <v>29.14</v>
      </c>
      <c r="K284" s="37"/>
      <c r="L284" s="19">
        <v>45593</v>
      </c>
      <c r="M284" s="43">
        <v>25367.770469999999</v>
      </c>
      <c r="N284" s="43">
        <v>21011.012148999998</v>
      </c>
      <c r="O284" s="37"/>
      <c r="Q284" s="6">
        <v>2.3353573097000001E-2</v>
      </c>
      <c r="R284" s="6">
        <v>1.6071684473E-2</v>
      </c>
      <c r="S284" s="6">
        <v>0.15437302423999999</v>
      </c>
      <c r="T284" s="6">
        <v>0.14390856532999999</v>
      </c>
      <c r="U284" s="6">
        <v>0.31829121539999999</v>
      </c>
      <c r="V284" s="6">
        <v>0.10740883496</v>
      </c>
      <c r="W284" s="6">
        <v>-0.66046799938</v>
      </c>
      <c r="X284" s="6">
        <v>-1.1911722614</v>
      </c>
      <c r="Y284" s="6">
        <v>0.12705761317</v>
      </c>
      <c r="Z284" s="6">
        <v>4.8264829534999998E-2</v>
      </c>
      <c r="AB284" s="7">
        <v>0.80146435383000003</v>
      </c>
      <c r="AC284" s="7">
        <v>8.2030385388999996E-2</v>
      </c>
      <c r="AD284" s="8">
        <v>1.0316250681000001</v>
      </c>
      <c r="AE284" s="7">
        <v>0.43441001977999999</v>
      </c>
      <c r="AF284" s="7">
        <v>-0.29652125896999998</v>
      </c>
      <c r="AG284" s="4">
        <v>6</v>
      </c>
      <c r="AH284" s="9">
        <v>0</v>
      </c>
      <c r="AI284" s="10">
        <v>0</v>
      </c>
    </row>
    <row r="285" spans="2:35" x14ac:dyDescent="0.2">
      <c r="B285" s="3" t="s">
        <v>1061</v>
      </c>
      <c r="C285" s="3" t="s">
        <v>1538</v>
      </c>
      <c r="D285" s="3" t="s">
        <v>1379</v>
      </c>
      <c r="E285" s="4" t="s">
        <v>1751</v>
      </c>
      <c r="F285" s="3" t="s">
        <v>1960</v>
      </c>
      <c r="G285" s="19">
        <v>45875</v>
      </c>
      <c r="H285" s="19">
        <v>41373</v>
      </c>
      <c r="I285" s="45">
        <v>0.52798299999999998</v>
      </c>
      <c r="J285" s="45">
        <v>1.53</v>
      </c>
      <c r="K285" s="37"/>
      <c r="L285" s="19">
        <v>45664</v>
      </c>
      <c r="M285" s="43">
        <v>65.599247835</v>
      </c>
      <c r="N285" s="43">
        <v>105.98637812</v>
      </c>
      <c r="O285" s="37"/>
      <c r="Q285" s="6">
        <v>-3.9935861159E-3</v>
      </c>
      <c r="R285" s="6">
        <v>-1.1275474739000001E-2</v>
      </c>
      <c r="S285" s="6">
        <v>-0.25087542564999998</v>
      </c>
      <c r="T285" s="6">
        <v>-0.26133988455000001</v>
      </c>
      <c r="U285" s="6">
        <v>-0.47164715300999999</v>
      </c>
      <c r="V285" s="6">
        <v>-0.68252953345</v>
      </c>
      <c r="W285" s="6">
        <v>-0.91605993641000005</v>
      </c>
      <c r="X285" s="6">
        <v>-1.4467641984999999</v>
      </c>
      <c r="Y285" s="6">
        <v>-0.32835135478999999</v>
      </c>
      <c r="Z285" s="6">
        <v>-0.40714413842000002</v>
      </c>
      <c r="AB285" s="7">
        <v>1.1598842466999999</v>
      </c>
      <c r="AC285" s="7">
        <v>0.12849489069</v>
      </c>
      <c r="AD285" s="8">
        <v>1.7804500423999999E-2</v>
      </c>
      <c r="AE285" s="7">
        <v>0.38271604937999998</v>
      </c>
      <c r="AF285" s="7">
        <v>-0.21129627274000001</v>
      </c>
      <c r="AG285" s="4">
        <v>4</v>
      </c>
      <c r="AH285" s="9">
        <v>0</v>
      </c>
      <c r="AI285" s="10">
        <v>0</v>
      </c>
    </row>
    <row r="286" spans="2:35" x14ac:dyDescent="0.2">
      <c r="B286" s="3" t="s">
        <v>1783</v>
      </c>
      <c r="C286" s="3" t="s">
        <v>1857</v>
      </c>
      <c r="D286" s="3" t="s">
        <v>1785</v>
      </c>
      <c r="E286" s="4" t="s">
        <v>1741</v>
      </c>
      <c r="F286" s="3" t="s">
        <v>1988</v>
      </c>
      <c r="G286" s="19">
        <v>45875</v>
      </c>
      <c r="H286" s="19">
        <v>42475</v>
      </c>
      <c r="I286" s="45">
        <v>1.92</v>
      </c>
      <c r="J286" s="45">
        <v>2.94</v>
      </c>
      <c r="K286" s="37"/>
      <c r="L286" s="19">
        <v>45552</v>
      </c>
      <c r="M286" s="43">
        <v>16.193280000000001</v>
      </c>
      <c r="N286" s="43">
        <v>348.56948745</v>
      </c>
      <c r="O286" s="37"/>
      <c r="Q286" s="6">
        <v>1.0526315789E-2</v>
      </c>
      <c r="R286" s="6">
        <v>3.2444271656000001E-3</v>
      </c>
      <c r="S286" s="6">
        <v>2.4015871367999999E-3</v>
      </c>
      <c r="T286" s="6">
        <v>-8.0628717641999994E-3</v>
      </c>
      <c r="U286" s="6">
        <v>-0.12328767123000001</v>
      </c>
      <c r="V286" s="6">
        <v>-0.33417005168000002</v>
      </c>
      <c r="W286" s="6">
        <v>-0.91466666666999996</v>
      </c>
      <c r="X286" s="6">
        <v>-1.4453709287000001</v>
      </c>
      <c r="Y286" s="6">
        <v>-0.1615720524</v>
      </c>
      <c r="Z286" s="6">
        <v>-0.24036483604</v>
      </c>
      <c r="AB286" s="7">
        <v>0.82705004525000003</v>
      </c>
      <c r="AC286" s="7">
        <v>8.4368846528000002E-2</v>
      </c>
      <c r="AD286" s="8">
        <v>0.15024983107000001</v>
      </c>
      <c r="AE286" s="7">
        <v>0.17924528302000001</v>
      </c>
      <c r="AF286" s="7">
        <v>-0.14537444933999999</v>
      </c>
      <c r="AG286" s="4">
        <v>4</v>
      </c>
      <c r="AH286" s="9">
        <v>0</v>
      </c>
      <c r="AI286" s="10">
        <v>0</v>
      </c>
    </row>
    <row r="287" spans="2:35" x14ac:dyDescent="0.2">
      <c r="B287" s="3" t="s">
        <v>1062</v>
      </c>
      <c r="C287" s="3" t="s">
        <v>1539</v>
      </c>
      <c r="D287" s="3" t="s">
        <v>1380</v>
      </c>
      <c r="E287" s="4" t="s">
        <v>1743</v>
      </c>
      <c r="F287" s="3" t="s">
        <v>2001</v>
      </c>
      <c r="G287" s="19">
        <v>45030</v>
      </c>
      <c r="H287" s="19">
        <v>42160</v>
      </c>
      <c r="I287" s="45">
        <v>0.52</v>
      </c>
      <c r="J287" s="45">
        <v>2.59</v>
      </c>
      <c r="K287" s="37"/>
      <c r="L287" s="19">
        <v>44670</v>
      </c>
      <c r="M287" s="43">
        <v>74.337119999999999</v>
      </c>
      <c r="N287" s="43">
        <v>28.825979221000001</v>
      </c>
      <c r="O287" s="37"/>
      <c r="Q287" s="6">
        <v>-1.8867924527E-2</v>
      </c>
      <c r="R287" s="6">
        <v>-1.6798569789999999E-2</v>
      </c>
      <c r="S287" s="6">
        <v>-0.35</v>
      </c>
      <c r="T287" s="6">
        <v>-0.40571162123999999</v>
      </c>
      <c r="U287" s="6">
        <v>-0.8</v>
      </c>
      <c r="V287" s="6">
        <v>-0.74195907198</v>
      </c>
      <c r="W287" s="6">
        <v>-0.13692946058</v>
      </c>
      <c r="X287" s="6">
        <v>-0.59074280253</v>
      </c>
      <c r="Y287" s="6">
        <v>-0.34177215189999999</v>
      </c>
      <c r="Z287" s="6">
        <v>-0.41942288767000002</v>
      </c>
      <c r="AB287" s="7">
        <v>0.96800833094000005</v>
      </c>
      <c r="AC287" s="7">
        <v>9.5945913053000001E-2</v>
      </c>
      <c r="AD287" s="8"/>
      <c r="AE287" s="7">
        <v>0.19664520548</v>
      </c>
      <c r="AF287" s="7">
        <v>-0.45955056179999998</v>
      </c>
      <c r="AG287" s="4">
        <v>5</v>
      </c>
      <c r="AH287" s="9">
        <v>0</v>
      </c>
      <c r="AI287" s="10">
        <v>0</v>
      </c>
    </row>
    <row r="288" spans="2:35" x14ac:dyDescent="0.2">
      <c r="B288" s="3" t="s">
        <v>2612</v>
      </c>
      <c r="C288" s="3" t="s">
        <v>2682</v>
      </c>
      <c r="D288" s="3" t="s">
        <v>2650</v>
      </c>
      <c r="E288" s="4" t="s">
        <v>1761</v>
      </c>
      <c r="F288" s="3" t="s">
        <v>2005</v>
      </c>
      <c r="G288" s="19">
        <v>45875</v>
      </c>
      <c r="H288" s="19">
        <v>45187</v>
      </c>
      <c r="I288" s="45">
        <v>0.86</v>
      </c>
      <c r="J288" s="45">
        <v>1.39</v>
      </c>
      <c r="K288" s="37"/>
      <c r="L288" s="19">
        <v>45517</v>
      </c>
      <c r="M288" s="43">
        <v>202.97806</v>
      </c>
      <c r="N288" s="43">
        <v>1045.1540272</v>
      </c>
      <c r="O288" s="37"/>
      <c r="Q288" s="6">
        <v>-1.024283577E-2</v>
      </c>
      <c r="R288" s="6">
        <v>-1.7524724394000001E-2</v>
      </c>
      <c r="S288" s="6">
        <v>7.0850454489E-2</v>
      </c>
      <c r="T288" s="6">
        <v>6.0385995588000001E-2</v>
      </c>
      <c r="U288" s="6">
        <v>-0.18483412322000001</v>
      </c>
      <c r="V288" s="6">
        <v>-0.39571650367</v>
      </c>
      <c r="W288" s="6"/>
      <c r="X288" s="6"/>
      <c r="Y288" s="6">
        <v>-0.17450566328</v>
      </c>
      <c r="Z288" s="6">
        <v>-0.25329844690999997</v>
      </c>
      <c r="AB288" s="7">
        <v>0.94866032656999999</v>
      </c>
      <c r="AC288" s="7">
        <v>9.9596259463999998E-2</v>
      </c>
      <c r="AD288" s="8">
        <v>0.31959688831999999</v>
      </c>
      <c r="AE288" s="7">
        <v>0.39303571429</v>
      </c>
      <c r="AF288" s="7">
        <v>-0.32768361582</v>
      </c>
      <c r="AG288" s="4">
        <v>5</v>
      </c>
      <c r="AH288" s="9">
        <v>0</v>
      </c>
      <c r="AI288" s="10">
        <v>0</v>
      </c>
    </row>
    <row r="289" spans="2:35" x14ac:dyDescent="0.2">
      <c r="B289" s="3" t="s">
        <v>1063</v>
      </c>
      <c r="C289" s="3" t="s">
        <v>1540</v>
      </c>
      <c r="D289" s="3" t="s">
        <v>1381</v>
      </c>
      <c r="E289" s="4" t="s">
        <v>1766</v>
      </c>
      <c r="F289" s="3" t="s">
        <v>1961</v>
      </c>
      <c r="G289" s="19">
        <v>45875</v>
      </c>
      <c r="H289" s="19">
        <v>41934</v>
      </c>
      <c r="I289" s="45">
        <v>9.8699999999999992</v>
      </c>
      <c r="J289" s="45">
        <v>11.6</v>
      </c>
      <c r="K289" s="37"/>
      <c r="L289" s="19">
        <v>45841</v>
      </c>
      <c r="M289" s="43">
        <v>174.84705</v>
      </c>
      <c r="N289" s="43">
        <v>483.89448333000001</v>
      </c>
      <c r="O289" s="37"/>
      <c r="Q289" s="6">
        <v>1.5432098764E-2</v>
      </c>
      <c r="R289" s="6">
        <v>8.1502101402000007E-3</v>
      </c>
      <c r="S289" s="6">
        <v>-0.14913793104</v>
      </c>
      <c r="T289" s="6">
        <v>-0.15960238994000001</v>
      </c>
      <c r="U289" s="6">
        <v>1.1933333333</v>
      </c>
      <c r="V289" s="6">
        <v>0.98245095288999995</v>
      </c>
      <c r="W289" s="6">
        <v>-0.62613636364000003</v>
      </c>
      <c r="X289" s="6">
        <v>-1.1568406256999999</v>
      </c>
      <c r="Y289" s="6">
        <v>2.1941747572999999</v>
      </c>
      <c r="Z289" s="6">
        <v>2.1153819735999999</v>
      </c>
      <c r="AB289" s="7">
        <v>1.0718309510999999</v>
      </c>
      <c r="AC289" s="7">
        <v>0.11934562328999999</v>
      </c>
      <c r="AD289" s="8">
        <v>2.5366788865999998</v>
      </c>
      <c r="AE289" s="7">
        <v>0.53258426966000005</v>
      </c>
      <c r="AF289" s="7">
        <v>-0.22222222221999999</v>
      </c>
      <c r="AG289" s="4">
        <v>7</v>
      </c>
      <c r="AH289" s="9">
        <v>0</v>
      </c>
      <c r="AI289" s="10">
        <v>0</v>
      </c>
    </row>
    <row r="290" spans="2:35" x14ac:dyDescent="0.2">
      <c r="B290" s="3" t="s">
        <v>2613</v>
      </c>
      <c r="C290" s="3" t="s">
        <v>3054</v>
      </c>
      <c r="D290" s="3" t="s">
        <v>2651</v>
      </c>
      <c r="E290" s="4" t="s">
        <v>1741</v>
      </c>
      <c r="F290" s="3" t="s">
        <v>1976</v>
      </c>
      <c r="G290" s="19">
        <v>45875</v>
      </c>
      <c r="H290" s="19">
        <v>45246</v>
      </c>
      <c r="I290" s="45">
        <v>11.1</v>
      </c>
      <c r="J290" s="45">
        <v>19.920000000000002</v>
      </c>
      <c r="K290" s="37"/>
      <c r="L290" s="19">
        <v>45852</v>
      </c>
      <c r="M290" s="43">
        <v>639.71519999999998</v>
      </c>
      <c r="N290" s="43">
        <v>1461.8284509</v>
      </c>
      <c r="O290" s="37"/>
      <c r="Q290" s="6">
        <v>-7.4999999999999997E-2</v>
      </c>
      <c r="R290" s="6">
        <v>-8.2281888624000002E-2</v>
      </c>
      <c r="S290" s="6">
        <v>-7.4999999999999997E-2</v>
      </c>
      <c r="T290" s="6">
        <v>-8.5464458901000004E-2</v>
      </c>
      <c r="U290" s="6">
        <v>9.0909090923000004E-3</v>
      </c>
      <c r="V290" s="6">
        <v>-0.20179147135</v>
      </c>
      <c r="W290" s="6"/>
      <c r="X290" s="6"/>
      <c r="Y290" s="6">
        <v>1.538593482</v>
      </c>
      <c r="Z290" s="6">
        <v>1.4598006984</v>
      </c>
      <c r="AB290" s="7">
        <v>1.5778190834000001</v>
      </c>
      <c r="AC290" s="7">
        <v>0.16774319583</v>
      </c>
      <c r="AD290" s="8">
        <v>1.5181511097</v>
      </c>
      <c r="AE290" s="7">
        <v>2.25</v>
      </c>
      <c r="AF290" s="7">
        <v>-0.48817204301</v>
      </c>
      <c r="AG290" s="4">
        <v>5</v>
      </c>
      <c r="AH290" s="9">
        <v>0</v>
      </c>
      <c r="AI290" s="10">
        <v>0</v>
      </c>
    </row>
    <row r="291" spans="2:35" x14ac:dyDescent="0.2">
      <c r="B291" s="3" t="s">
        <v>2977</v>
      </c>
      <c r="C291" s="3" t="s">
        <v>3055</v>
      </c>
      <c r="D291" s="3" t="s">
        <v>3148</v>
      </c>
      <c r="E291" s="4" t="s">
        <v>1741</v>
      </c>
      <c r="F291" s="3" t="s">
        <v>1960</v>
      </c>
      <c r="G291" s="19">
        <v>45875</v>
      </c>
      <c r="H291" s="19">
        <v>45678</v>
      </c>
      <c r="I291" s="45">
        <v>1.1599999999999999</v>
      </c>
      <c r="J291" s="45"/>
      <c r="K291" s="37"/>
      <c r="L291" s="19"/>
      <c r="M291" s="43">
        <v>6.51572</v>
      </c>
      <c r="N291" s="43">
        <v>37.120473312999998</v>
      </c>
      <c r="O291" s="37"/>
      <c r="Q291" s="6">
        <v>-1.6949152543000001E-2</v>
      </c>
      <c r="R291" s="6">
        <v>-2.4231041166999999E-2</v>
      </c>
      <c r="S291" s="6">
        <v>-7.7388053765000006E-2</v>
      </c>
      <c r="T291" s="6">
        <v>-8.7852512665999999E-2</v>
      </c>
      <c r="U291" s="6"/>
      <c r="V291" s="6"/>
      <c r="W291" s="6"/>
      <c r="X291" s="6"/>
      <c r="Y291" s="6"/>
      <c r="Z291" s="6"/>
      <c r="AB291" s="7"/>
      <c r="AC291" s="7"/>
      <c r="AD291" s="8"/>
      <c r="AE291" s="7">
        <v>0.39568794917</v>
      </c>
      <c r="AF291" s="7">
        <v>-0.22424242423999999</v>
      </c>
      <c r="AG291" s="4"/>
      <c r="AH291" s="9"/>
      <c r="AI291" s="10"/>
    </row>
    <row r="292" spans="2:35" x14ac:dyDescent="0.2">
      <c r="B292" s="3" t="s">
        <v>2978</v>
      </c>
      <c r="C292" s="3" t="s">
        <v>3056</v>
      </c>
      <c r="D292" s="3" t="s">
        <v>3149</v>
      </c>
      <c r="E292" s="4" t="s">
        <v>1761</v>
      </c>
      <c r="F292" s="3" t="s">
        <v>1960</v>
      </c>
      <c r="G292" s="19">
        <v>45875</v>
      </c>
      <c r="H292" s="19">
        <v>45846</v>
      </c>
      <c r="I292" s="45">
        <v>4.78</v>
      </c>
      <c r="J292" s="45"/>
      <c r="K292" s="37"/>
      <c r="L292" s="19"/>
      <c r="M292" s="43">
        <v>340.06353999999999</v>
      </c>
      <c r="N292" s="43"/>
      <c r="O292" s="37"/>
      <c r="Q292" s="6">
        <v>1.6653550842999999E-2</v>
      </c>
      <c r="R292" s="6">
        <v>9.3716622196000007E-3</v>
      </c>
      <c r="S292" s="6"/>
      <c r="T292" s="6"/>
      <c r="U292" s="6"/>
      <c r="V292" s="6"/>
      <c r="W292" s="6"/>
      <c r="X292" s="6"/>
      <c r="Y292" s="6"/>
      <c r="Z292" s="6"/>
      <c r="AB292" s="7"/>
      <c r="AC292" s="7"/>
      <c r="AD292" s="8"/>
      <c r="AE292" s="7">
        <v>-6.8226120858000006E-2</v>
      </c>
      <c r="AF292" s="7">
        <v>-6.8226120858000006E-2</v>
      </c>
      <c r="AG292" s="4"/>
      <c r="AH292" s="9"/>
      <c r="AI292" s="10"/>
    </row>
    <row r="293" spans="2:35" x14ac:dyDescent="0.2">
      <c r="B293" s="3" t="s">
        <v>1064</v>
      </c>
      <c r="C293" s="3" t="s">
        <v>1541</v>
      </c>
      <c r="D293" s="3" t="s">
        <v>1382</v>
      </c>
      <c r="E293" s="4" t="s">
        <v>1743</v>
      </c>
      <c r="F293" s="3" t="s">
        <v>1988</v>
      </c>
      <c r="G293" s="19">
        <v>45875</v>
      </c>
      <c r="H293" s="19">
        <v>40546</v>
      </c>
      <c r="I293" s="45">
        <v>103.78</v>
      </c>
      <c r="J293" s="45">
        <v>122.5</v>
      </c>
      <c r="K293" s="37"/>
      <c r="L293" s="19">
        <v>45698</v>
      </c>
      <c r="M293" s="43">
        <v>37907.720600000001</v>
      </c>
      <c r="N293" s="43">
        <v>40308.493176000004</v>
      </c>
      <c r="O293" s="37"/>
      <c r="Q293" s="6">
        <v>-3.5770695902000001E-2</v>
      </c>
      <c r="R293" s="6">
        <v>-4.3052584525999998E-2</v>
      </c>
      <c r="S293" s="6">
        <v>-5.7482276297000003E-3</v>
      </c>
      <c r="T293" s="6">
        <v>-1.6212686531000001E-2</v>
      </c>
      <c r="U293" s="6">
        <v>0.10651455378999999</v>
      </c>
      <c r="V293" s="6">
        <v>-0.10436782665</v>
      </c>
      <c r="W293" s="6">
        <v>0.45289094217999998</v>
      </c>
      <c r="X293" s="6">
        <v>-7.7813319869000003E-2</v>
      </c>
      <c r="Y293" s="6">
        <v>-8.6443661970999994E-2</v>
      </c>
      <c r="Z293" s="6">
        <v>-0.1652364456</v>
      </c>
      <c r="AB293" s="7">
        <v>0.29946806093</v>
      </c>
      <c r="AC293" s="7">
        <v>3.058511933E-2</v>
      </c>
      <c r="AD293" s="8">
        <v>0.40694939117000001</v>
      </c>
      <c r="AE293" s="7">
        <v>0.12450687963</v>
      </c>
      <c r="AF293" s="7">
        <v>-0.12329653268</v>
      </c>
      <c r="AG293" s="4">
        <v>6</v>
      </c>
      <c r="AH293" s="9">
        <v>0</v>
      </c>
      <c r="AI293" s="10">
        <v>0</v>
      </c>
    </row>
    <row r="294" spans="2:35" x14ac:dyDescent="0.2">
      <c r="B294" s="3" t="s">
        <v>142</v>
      </c>
      <c r="C294" s="3" t="s">
        <v>542</v>
      </c>
      <c r="D294" s="3" t="s">
        <v>732</v>
      </c>
      <c r="E294" s="4" t="s">
        <v>1746</v>
      </c>
      <c r="F294" s="3" t="s">
        <v>1957</v>
      </c>
      <c r="G294" s="19">
        <v>45791</v>
      </c>
      <c r="H294" s="19">
        <v>42997</v>
      </c>
      <c r="I294" s="45">
        <v>19.5</v>
      </c>
      <c r="J294" s="45">
        <v>19.5</v>
      </c>
      <c r="K294" s="37"/>
      <c r="L294" s="19">
        <v>45791</v>
      </c>
      <c r="M294" s="43">
        <v>52739.192999999999</v>
      </c>
      <c r="N294" s="43">
        <v>47515.356334999997</v>
      </c>
      <c r="O294" s="37"/>
      <c r="Q294" s="6">
        <v>1.5408320487E-3</v>
      </c>
      <c r="R294" s="6">
        <v>5.1646293650000003E-4</v>
      </c>
      <c r="S294" s="6">
        <v>2.3084994753E-2</v>
      </c>
      <c r="T294" s="6">
        <v>-6.6928453341000005E-2</v>
      </c>
      <c r="U294" s="6">
        <v>0.60626029654000002</v>
      </c>
      <c r="V294" s="6">
        <v>0.48315387496000001</v>
      </c>
      <c r="W294" s="6">
        <v>1.1690767519</v>
      </c>
      <c r="X294" s="6">
        <v>0.70467787423999995</v>
      </c>
      <c r="Y294" s="6">
        <v>1.2987012987E-2</v>
      </c>
      <c r="Z294" s="6">
        <v>1.1125284181000001E-2</v>
      </c>
      <c r="AB294" s="7">
        <v>0.52522806936999999</v>
      </c>
      <c r="AC294" s="7">
        <v>5.7661324255E-2</v>
      </c>
      <c r="AD294" s="8"/>
      <c r="AE294" s="7">
        <v>0.23891966759</v>
      </c>
      <c r="AF294" s="7">
        <v>-0.1238410596</v>
      </c>
      <c r="AG294" s="4">
        <v>7</v>
      </c>
      <c r="AH294" s="9">
        <v>0</v>
      </c>
      <c r="AI294" s="10">
        <v>0</v>
      </c>
    </row>
    <row r="295" spans="2:35" x14ac:dyDescent="0.2">
      <c r="B295" s="3" t="s">
        <v>1065</v>
      </c>
      <c r="C295" s="3" t="s">
        <v>3057</v>
      </c>
      <c r="D295" s="3" t="s">
        <v>1383</v>
      </c>
      <c r="E295" s="4" t="s">
        <v>1741</v>
      </c>
      <c r="F295" s="3" t="s">
        <v>2002</v>
      </c>
      <c r="G295" s="19">
        <v>45875</v>
      </c>
      <c r="H295" s="19">
        <v>40546</v>
      </c>
      <c r="I295" s="45">
        <v>3.02</v>
      </c>
      <c r="J295" s="45">
        <v>3.17</v>
      </c>
      <c r="K295" s="37"/>
      <c r="L295" s="19">
        <v>45859</v>
      </c>
      <c r="M295" s="43">
        <v>11.557539999999999</v>
      </c>
      <c r="N295" s="43">
        <v>59.580689360000001</v>
      </c>
      <c r="O295" s="37"/>
      <c r="Q295" s="6">
        <v>6.6666666661999996E-3</v>
      </c>
      <c r="R295" s="6">
        <v>-6.1522195756000004E-4</v>
      </c>
      <c r="S295" s="6">
        <v>7.4733096085999998E-2</v>
      </c>
      <c r="T295" s="6">
        <v>6.4268637185000005E-2</v>
      </c>
      <c r="U295" s="6">
        <v>0.38795473855000001</v>
      </c>
      <c r="V295" s="6">
        <v>0.17707235810999999</v>
      </c>
      <c r="W295" s="6">
        <v>0.23137891514</v>
      </c>
      <c r="X295" s="6">
        <v>-0.29932534691000001</v>
      </c>
      <c r="Y295" s="6">
        <v>0.3140644158</v>
      </c>
      <c r="Z295" s="6">
        <v>0.23527163216999999</v>
      </c>
      <c r="AB295" s="7">
        <v>0.31844236625</v>
      </c>
      <c r="AC295" s="7">
        <v>3.3104047403999998E-2</v>
      </c>
      <c r="AD295" s="8">
        <v>1.0573169994</v>
      </c>
      <c r="AE295" s="7">
        <v>0.17212079497999999</v>
      </c>
      <c r="AF295" s="7">
        <v>-9.1603053434999998E-2</v>
      </c>
      <c r="AG295" s="4">
        <v>8</v>
      </c>
      <c r="AH295" s="9">
        <v>8.5495661094999995E-2</v>
      </c>
      <c r="AI295" s="10">
        <v>0.2</v>
      </c>
    </row>
    <row r="296" spans="2:35" x14ac:dyDescent="0.2">
      <c r="B296" s="3" t="s">
        <v>143</v>
      </c>
      <c r="C296" s="3" t="s">
        <v>543</v>
      </c>
      <c r="D296" s="3" t="s">
        <v>733</v>
      </c>
      <c r="E296" s="4" t="s">
        <v>1748</v>
      </c>
      <c r="F296" s="3" t="s">
        <v>1984</v>
      </c>
      <c r="G296" s="19">
        <v>45875</v>
      </c>
      <c r="H296" s="19">
        <v>40546</v>
      </c>
      <c r="I296" s="45">
        <v>34.729999999999997</v>
      </c>
      <c r="J296" s="45">
        <v>34.729999999999997</v>
      </c>
      <c r="K296" s="37"/>
      <c r="L296" s="19">
        <v>45875</v>
      </c>
      <c r="M296" s="43">
        <v>94041.407779999994</v>
      </c>
      <c r="N296" s="43">
        <v>83208.633761999998</v>
      </c>
      <c r="O296" s="37"/>
      <c r="Q296" s="6">
        <v>2.8123149792E-2</v>
      </c>
      <c r="R296" s="6">
        <v>2.0841261167999999E-2</v>
      </c>
      <c r="S296" s="6">
        <v>0.18735042734999999</v>
      </c>
      <c r="T296" s="6">
        <v>0.17688596844999999</v>
      </c>
      <c r="U296" s="6">
        <v>1.4544169611</v>
      </c>
      <c r="V296" s="6">
        <v>1.2435345807</v>
      </c>
      <c r="W296" s="6">
        <v>2.8978675644999998</v>
      </c>
      <c r="X296" s="6">
        <v>2.3671633024999998</v>
      </c>
      <c r="Y296" s="6">
        <v>1.0369501466</v>
      </c>
      <c r="Z296" s="6">
        <v>0.95815736298999998</v>
      </c>
      <c r="AB296" s="7">
        <v>0.36389414617999999</v>
      </c>
      <c r="AC296" s="7">
        <v>3.7989257519000001E-2</v>
      </c>
      <c r="AD296" s="8">
        <v>4.1289568048999996</v>
      </c>
      <c r="AE296" s="7">
        <v>0.14545454545</v>
      </c>
      <c r="AF296" s="7">
        <v>-2.1374927786999998E-2</v>
      </c>
      <c r="AG296" s="4">
        <v>9</v>
      </c>
      <c r="AH296" s="9">
        <v>0</v>
      </c>
      <c r="AI296" s="10">
        <v>0</v>
      </c>
    </row>
    <row r="297" spans="2:35" x14ac:dyDescent="0.2">
      <c r="B297" s="3" t="s">
        <v>144</v>
      </c>
      <c r="C297" s="3" t="s">
        <v>544</v>
      </c>
      <c r="D297" s="3" t="s">
        <v>734</v>
      </c>
      <c r="E297" s="4" t="s">
        <v>1758</v>
      </c>
      <c r="F297" s="3" t="s">
        <v>1978</v>
      </c>
      <c r="G297" s="19">
        <v>45875</v>
      </c>
      <c r="H297" s="19">
        <v>40546</v>
      </c>
      <c r="I297" s="45">
        <v>11.53</v>
      </c>
      <c r="J297" s="45">
        <v>12.15</v>
      </c>
      <c r="K297" s="37"/>
      <c r="L297" s="19">
        <v>45821</v>
      </c>
      <c r="M297" s="43">
        <v>13892.047329999999</v>
      </c>
      <c r="N297" s="43">
        <v>17343.289246</v>
      </c>
      <c r="O297" s="37"/>
      <c r="Q297" s="6">
        <v>-1.8723404254999999E-2</v>
      </c>
      <c r="R297" s="6">
        <v>-2.6005292879000001E-2</v>
      </c>
      <c r="S297" s="6">
        <v>4.3438914026000003E-2</v>
      </c>
      <c r="T297" s="6">
        <v>3.2974455125000003E-2</v>
      </c>
      <c r="U297" s="6">
        <v>0.11949173224</v>
      </c>
      <c r="V297" s="6">
        <v>-9.1390648195999999E-2</v>
      </c>
      <c r="W297" s="6">
        <v>1.0415717111</v>
      </c>
      <c r="X297" s="6">
        <v>0.51086744908000004</v>
      </c>
      <c r="Y297" s="6">
        <v>0.27661853711000001</v>
      </c>
      <c r="Z297" s="6">
        <v>0.19782575348000001</v>
      </c>
      <c r="AB297" s="7">
        <v>0.36229208434999999</v>
      </c>
      <c r="AC297" s="7">
        <v>3.7605176035E-2</v>
      </c>
      <c r="AD297" s="8">
        <v>0.56450124029000004</v>
      </c>
      <c r="AE297" s="7">
        <v>0.21851453175999999</v>
      </c>
      <c r="AF297" s="7">
        <v>-7.2481450365999997E-2</v>
      </c>
      <c r="AG297" s="4">
        <v>7</v>
      </c>
      <c r="AH297" s="9">
        <v>7.2972972972999997E-2</v>
      </c>
      <c r="AI297" s="10">
        <v>0.81</v>
      </c>
    </row>
    <row r="298" spans="2:35" x14ac:dyDescent="0.2">
      <c r="B298" s="3" t="s">
        <v>145</v>
      </c>
      <c r="C298" s="3" t="s">
        <v>545</v>
      </c>
      <c r="D298" s="3" t="s">
        <v>735</v>
      </c>
      <c r="E298" s="4" t="s">
        <v>1745</v>
      </c>
      <c r="F298" s="3" t="s">
        <v>1974</v>
      </c>
      <c r="G298" s="19">
        <v>45875</v>
      </c>
      <c r="H298" s="19">
        <v>40546</v>
      </c>
      <c r="I298" s="45">
        <v>106.97</v>
      </c>
      <c r="J298" s="45">
        <v>138.67088917999999</v>
      </c>
      <c r="K298" s="37"/>
      <c r="L298" s="19">
        <v>45562</v>
      </c>
      <c r="M298" s="43">
        <v>303541.49504000001</v>
      </c>
      <c r="N298" s="43">
        <v>113938.95875000001</v>
      </c>
      <c r="O298" s="37"/>
      <c r="Q298" s="6">
        <v>5.1819075713999997E-2</v>
      </c>
      <c r="R298" s="6">
        <v>4.4537187089999999E-2</v>
      </c>
      <c r="S298" s="6">
        <v>2.1388331901E-2</v>
      </c>
      <c r="T298" s="6">
        <v>1.0923873000000001E-2</v>
      </c>
      <c r="U298" s="6">
        <v>-8.5915922059000005E-2</v>
      </c>
      <c r="V298" s="6">
        <v>-0.2967983025</v>
      </c>
      <c r="W298" s="6">
        <v>-0.38426562327000002</v>
      </c>
      <c r="X298" s="6">
        <v>-0.91496988532000001</v>
      </c>
      <c r="Y298" s="6">
        <v>-0.14584092557</v>
      </c>
      <c r="Z298" s="6">
        <v>-0.2246337092</v>
      </c>
      <c r="AB298" s="7">
        <v>0.26482569161000002</v>
      </c>
      <c r="AC298" s="7">
        <v>2.7409628384999999E-2</v>
      </c>
      <c r="AD298" s="8">
        <v>-0.37317242356000002</v>
      </c>
      <c r="AE298" s="7">
        <v>9.2087799898000006E-2</v>
      </c>
      <c r="AF298" s="7">
        <v>-0.11529143508</v>
      </c>
      <c r="AG298" s="4">
        <v>5</v>
      </c>
      <c r="AH298" s="9">
        <v>3.4185662371999999E-2</v>
      </c>
      <c r="AI298" s="10">
        <v>1.0347999999999999</v>
      </c>
    </row>
    <row r="299" spans="2:35" x14ac:dyDescent="0.2">
      <c r="B299" s="3" t="s">
        <v>146</v>
      </c>
      <c r="C299" s="3" t="s">
        <v>546</v>
      </c>
      <c r="D299" s="3" t="s">
        <v>736</v>
      </c>
      <c r="E299" s="4" t="s">
        <v>1769</v>
      </c>
      <c r="F299" s="3" t="s">
        <v>1978</v>
      </c>
      <c r="G299" s="19">
        <v>45875</v>
      </c>
      <c r="H299" s="19">
        <v>40546</v>
      </c>
      <c r="I299" s="45">
        <v>1.56</v>
      </c>
      <c r="J299" s="45">
        <v>2.5261516406000002</v>
      </c>
      <c r="K299" s="37"/>
      <c r="L299" s="19">
        <v>45565</v>
      </c>
      <c r="M299" s="43">
        <v>192.40415999999999</v>
      </c>
      <c r="N299" s="43">
        <v>420.45089935999999</v>
      </c>
      <c r="O299" s="37"/>
      <c r="Q299" s="6">
        <v>1.2987012984999999E-2</v>
      </c>
      <c r="R299" s="6">
        <v>5.7051243620999999E-3</v>
      </c>
      <c r="S299" s="6">
        <v>2.6315789472999999E-2</v>
      </c>
      <c r="T299" s="6">
        <v>1.5851330572E-2</v>
      </c>
      <c r="U299" s="6">
        <v>-0.32992710515000001</v>
      </c>
      <c r="V299" s="6">
        <v>-0.54080948558999997</v>
      </c>
      <c r="W299" s="6">
        <v>-0.30318321009999999</v>
      </c>
      <c r="X299" s="6">
        <v>-0.83388747215000003</v>
      </c>
      <c r="Y299" s="6">
        <v>-0.19459639155</v>
      </c>
      <c r="Z299" s="6">
        <v>-0.27338917518</v>
      </c>
      <c r="AB299" s="7">
        <v>0.42059424191</v>
      </c>
      <c r="AC299" s="7">
        <v>4.3294540283999997E-2</v>
      </c>
      <c r="AD299" s="8">
        <v>-0.68268713716999996</v>
      </c>
      <c r="AE299" s="7">
        <v>0.10704361482999999</v>
      </c>
      <c r="AF299" s="7">
        <v>-0.22608695651999999</v>
      </c>
      <c r="AG299" s="4">
        <v>5</v>
      </c>
      <c r="AH299" s="9">
        <v>4.3032786885E-2</v>
      </c>
      <c r="AI299" s="10">
        <v>0.105</v>
      </c>
    </row>
    <row r="300" spans="2:35" x14ac:dyDescent="0.2">
      <c r="B300" s="3" t="s">
        <v>2979</v>
      </c>
      <c r="C300" s="3" t="s">
        <v>3058</v>
      </c>
      <c r="D300" s="3" t="s">
        <v>3150</v>
      </c>
      <c r="E300" s="4" t="s">
        <v>1750</v>
      </c>
      <c r="F300" s="3" t="s">
        <v>1960</v>
      </c>
      <c r="G300" s="19">
        <v>45875</v>
      </c>
      <c r="H300" s="19">
        <v>45678</v>
      </c>
      <c r="I300" s="45">
        <v>46.8</v>
      </c>
      <c r="J300" s="45"/>
      <c r="K300" s="37"/>
      <c r="L300" s="19"/>
      <c r="M300" s="43">
        <v>2205.8712</v>
      </c>
      <c r="N300" s="43">
        <v>2915.6230641000002</v>
      </c>
      <c r="O300" s="37"/>
      <c r="Q300" s="6">
        <v>-7.2900158478999999E-2</v>
      </c>
      <c r="R300" s="6">
        <v>-8.0182047101999998E-2</v>
      </c>
      <c r="S300" s="6">
        <v>6.0983903876999999E-2</v>
      </c>
      <c r="T300" s="6">
        <v>5.0519444976E-2</v>
      </c>
      <c r="U300" s="6"/>
      <c r="V300" s="6"/>
      <c r="W300" s="6"/>
      <c r="X300" s="6"/>
      <c r="Y300" s="6"/>
      <c r="Z300" s="6"/>
      <c r="AB300" s="7"/>
      <c r="AC300" s="7"/>
      <c r="AD300" s="8"/>
      <c r="AE300" s="7">
        <v>1.3494017093999999</v>
      </c>
      <c r="AF300" s="7">
        <v>-0.39396328414999998</v>
      </c>
      <c r="AG300" s="4"/>
      <c r="AH300" s="9"/>
      <c r="AI300" s="10"/>
    </row>
    <row r="301" spans="2:35" x14ac:dyDescent="0.2">
      <c r="B301" s="3" t="s">
        <v>2201</v>
      </c>
      <c r="C301" s="3" t="s">
        <v>2508</v>
      </c>
      <c r="D301" s="3" t="s">
        <v>2211</v>
      </c>
      <c r="E301" s="4" t="s">
        <v>1741</v>
      </c>
      <c r="F301" s="3" t="s">
        <v>1985</v>
      </c>
      <c r="G301" s="19">
        <v>45875</v>
      </c>
      <c r="H301" s="19">
        <v>44375</v>
      </c>
      <c r="I301" s="45">
        <v>2.06</v>
      </c>
      <c r="J301" s="45">
        <v>4.68</v>
      </c>
      <c r="K301" s="37"/>
      <c r="L301" s="19">
        <v>45635</v>
      </c>
      <c r="M301" s="43">
        <v>893.33136000000002</v>
      </c>
      <c r="N301" s="43">
        <v>1129.1901868</v>
      </c>
      <c r="O301" s="37"/>
      <c r="Q301" s="6">
        <v>-2.8301886791E-2</v>
      </c>
      <c r="R301" s="6">
        <v>-3.5583775414999998E-2</v>
      </c>
      <c r="S301" s="6">
        <v>-9.6153846151999997E-3</v>
      </c>
      <c r="T301" s="6">
        <v>-2.0079843516E-2</v>
      </c>
      <c r="U301" s="6">
        <v>0.12568306010999999</v>
      </c>
      <c r="V301" s="6">
        <v>-8.5199320334000003E-2</v>
      </c>
      <c r="W301" s="6">
        <v>-0.56076759062000003</v>
      </c>
      <c r="X301" s="6">
        <v>-1.0914718527</v>
      </c>
      <c r="Y301" s="6">
        <v>-0.37195121950999999</v>
      </c>
      <c r="Z301" s="6">
        <v>-0.45074400314000002</v>
      </c>
      <c r="AB301" s="7">
        <v>0.71777968836999995</v>
      </c>
      <c r="AC301" s="7">
        <v>7.4631050643000005E-2</v>
      </c>
      <c r="AD301" s="8">
        <v>0.70177454166999997</v>
      </c>
      <c r="AE301" s="7">
        <v>0.64351851851999997</v>
      </c>
      <c r="AF301" s="7">
        <v>-0.23364485980999999</v>
      </c>
      <c r="AG301" s="4">
        <v>6</v>
      </c>
      <c r="AH301" s="9">
        <v>0</v>
      </c>
      <c r="AI301" s="10">
        <v>0</v>
      </c>
    </row>
    <row r="302" spans="2:35" x14ac:dyDescent="0.2">
      <c r="B302" s="3" t="s">
        <v>2178</v>
      </c>
      <c r="C302" s="3" t="s">
        <v>2182</v>
      </c>
      <c r="D302" s="3" t="s">
        <v>2185</v>
      </c>
      <c r="E302" s="4" t="s">
        <v>1906</v>
      </c>
      <c r="F302" s="3" t="s">
        <v>1957</v>
      </c>
      <c r="G302" s="19">
        <v>45875</v>
      </c>
      <c r="H302" s="19">
        <v>44349</v>
      </c>
      <c r="I302" s="45">
        <v>10.36</v>
      </c>
      <c r="J302" s="45">
        <v>13.347122557</v>
      </c>
      <c r="K302" s="37"/>
      <c r="L302" s="19">
        <v>45714</v>
      </c>
      <c r="M302" s="43">
        <v>6844.0542800000003</v>
      </c>
      <c r="N302" s="43">
        <v>12838.890742</v>
      </c>
      <c r="O302" s="37"/>
      <c r="Q302" s="6">
        <v>8.2725060838000006E-3</v>
      </c>
      <c r="R302" s="6">
        <v>9.9061746005000011E-4</v>
      </c>
      <c r="S302" s="6">
        <v>-9.5196506550000004E-2</v>
      </c>
      <c r="T302" s="6">
        <v>-0.10566096545000001</v>
      </c>
      <c r="U302" s="6">
        <v>0.51137158328999999</v>
      </c>
      <c r="V302" s="6">
        <v>0.30048920285000003</v>
      </c>
      <c r="W302" s="6">
        <v>-0.6544749862</v>
      </c>
      <c r="X302" s="6">
        <v>-1.1851792483000001</v>
      </c>
      <c r="Y302" s="6">
        <v>-3.4923473901999999E-2</v>
      </c>
      <c r="Z302" s="6">
        <v>-0.11371625753</v>
      </c>
      <c r="AB302" s="7">
        <v>0.58692517348999995</v>
      </c>
      <c r="AC302" s="7">
        <v>5.7565593794000003E-2</v>
      </c>
      <c r="AD302" s="8">
        <v>1.3315808696</v>
      </c>
      <c r="AE302" s="7">
        <v>0.30742857143000002</v>
      </c>
      <c r="AF302" s="7">
        <v>-0.27613636363999999</v>
      </c>
      <c r="AG302" s="4">
        <v>7</v>
      </c>
      <c r="AH302" s="9">
        <v>7.3031988872999998E-2</v>
      </c>
      <c r="AI302" s="10">
        <v>0.52510000000000001</v>
      </c>
    </row>
    <row r="303" spans="2:35" x14ac:dyDescent="0.2">
      <c r="B303" s="3" t="s">
        <v>2202</v>
      </c>
      <c r="C303" s="3" t="s">
        <v>2207</v>
      </c>
      <c r="D303" s="3" t="s">
        <v>2212</v>
      </c>
      <c r="E303" s="4" t="s">
        <v>1782</v>
      </c>
      <c r="F303" s="3" t="s">
        <v>1985</v>
      </c>
      <c r="G303" s="19">
        <v>45875</v>
      </c>
      <c r="H303" s="19">
        <v>44377</v>
      </c>
      <c r="I303" s="45">
        <v>2.79</v>
      </c>
      <c r="J303" s="45">
        <v>3.68</v>
      </c>
      <c r="K303" s="37"/>
      <c r="L303" s="19">
        <v>45702</v>
      </c>
      <c r="M303" s="43">
        <v>474.56504999999999</v>
      </c>
      <c r="N303" s="43">
        <v>1245.1064974999999</v>
      </c>
      <c r="O303" s="37"/>
      <c r="Q303" s="6">
        <v>1.8248175182E-2</v>
      </c>
      <c r="R303" s="6">
        <v>1.0966286558000001E-2</v>
      </c>
      <c r="S303" s="6">
        <v>-3.5714285704999999E-3</v>
      </c>
      <c r="T303" s="6">
        <v>-1.4035887471E-2</v>
      </c>
      <c r="U303" s="6">
        <v>4.4943820225E-2</v>
      </c>
      <c r="V303" s="6">
        <v>-0.16593856022</v>
      </c>
      <c r="W303" s="6">
        <v>1.3644067796999999</v>
      </c>
      <c r="X303" s="6">
        <v>0.83370251761000003</v>
      </c>
      <c r="Y303" s="6">
        <v>-7.9207920791000003E-2</v>
      </c>
      <c r="Z303" s="6">
        <v>-0.15800070442</v>
      </c>
      <c r="AB303" s="7">
        <v>0.66009860861000003</v>
      </c>
      <c r="AC303" s="7">
        <v>7.8208654444000006E-2</v>
      </c>
      <c r="AD303" s="8">
        <v>0.44756594898000002</v>
      </c>
      <c r="AE303" s="7">
        <v>0.41150442477999999</v>
      </c>
      <c r="AF303" s="7">
        <v>-0.17216117215999999</v>
      </c>
      <c r="AG303" s="4">
        <v>5</v>
      </c>
      <c r="AH303" s="9">
        <v>0</v>
      </c>
      <c r="AI303" s="10">
        <v>0</v>
      </c>
    </row>
    <row r="304" spans="2:35" x14ac:dyDescent="0.2">
      <c r="B304" s="3" t="s">
        <v>1066</v>
      </c>
      <c r="C304" s="3" t="s">
        <v>3059</v>
      </c>
      <c r="D304" s="3" t="s">
        <v>1384</v>
      </c>
      <c r="E304" s="4" t="s">
        <v>1741</v>
      </c>
      <c r="F304" s="3" t="s">
        <v>1960</v>
      </c>
      <c r="G304" s="19">
        <v>45875</v>
      </c>
      <c r="H304" s="19">
        <v>43088</v>
      </c>
      <c r="I304" s="45">
        <v>7.85</v>
      </c>
      <c r="J304" s="45">
        <v>56.9</v>
      </c>
      <c r="K304" s="37"/>
      <c r="L304" s="19">
        <v>45589</v>
      </c>
      <c r="M304" s="43">
        <v>219.15629999999999</v>
      </c>
      <c r="N304" s="43">
        <v>6015.1869438000003</v>
      </c>
      <c r="O304" s="37"/>
      <c r="Q304" s="6">
        <v>-3.0864197531999999E-2</v>
      </c>
      <c r="R304" s="6">
        <v>-3.8146086155000002E-2</v>
      </c>
      <c r="S304" s="6">
        <v>-0.23414634145999999</v>
      </c>
      <c r="T304" s="6">
        <v>-0.24461080035999999</v>
      </c>
      <c r="U304" s="6">
        <v>-0.45104895104999998</v>
      </c>
      <c r="V304" s="6">
        <v>-0.66193133149000005</v>
      </c>
      <c r="W304" s="6">
        <v>-0.76911764705999996</v>
      </c>
      <c r="X304" s="6">
        <v>-1.2998219091000001</v>
      </c>
      <c r="Y304" s="6">
        <v>-0.82743460100999999</v>
      </c>
      <c r="Z304" s="6">
        <v>-0.90622738463999997</v>
      </c>
      <c r="AB304" s="7">
        <v>1.6753989789999999</v>
      </c>
      <c r="AC304" s="7">
        <v>0.15841848872</v>
      </c>
      <c r="AD304" s="8">
        <v>0.55782015897000004</v>
      </c>
      <c r="AE304" s="7">
        <v>0.95501474925999996</v>
      </c>
      <c r="AF304" s="7">
        <v>-0.52012195122000004</v>
      </c>
      <c r="AG304" s="4">
        <v>4</v>
      </c>
      <c r="AH304" s="9">
        <v>0</v>
      </c>
      <c r="AI304" s="10">
        <v>0</v>
      </c>
    </row>
    <row r="305" spans="2:35" x14ac:dyDescent="0.2">
      <c r="B305" s="3" t="s">
        <v>2251</v>
      </c>
      <c r="C305" s="3" t="s">
        <v>2253</v>
      </c>
      <c r="D305" s="3" t="s">
        <v>2258</v>
      </c>
      <c r="E305" s="4" t="s">
        <v>1744</v>
      </c>
      <c r="F305" s="3" t="s">
        <v>1963</v>
      </c>
      <c r="G305" s="19">
        <v>45875</v>
      </c>
      <c r="H305" s="19">
        <v>44406</v>
      </c>
      <c r="I305" s="45">
        <v>14.32</v>
      </c>
      <c r="J305" s="45">
        <v>16.830072227999999</v>
      </c>
      <c r="K305" s="37"/>
      <c r="L305" s="19">
        <v>45554</v>
      </c>
      <c r="M305" s="43">
        <v>15110.20624</v>
      </c>
      <c r="N305" s="43">
        <v>9463.5470442000005</v>
      </c>
      <c r="O305" s="37"/>
      <c r="Q305" s="6">
        <v>1.560283688E-2</v>
      </c>
      <c r="R305" s="6">
        <v>8.3209482564000001E-3</v>
      </c>
      <c r="S305" s="6">
        <v>7.0323488053000002E-3</v>
      </c>
      <c r="T305" s="6">
        <v>-3.4321100956999999E-3</v>
      </c>
      <c r="U305" s="6">
        <v>1.9601963167999999E-2</v>
      </c>
      <c r="V305" s="6">
        <v>-0.19128041728</v>
      </c>
      <c r="W305" s="6">
        <v>0.70997984570999995</v>
      </c>
      <c r="X305" s="6">
        <v>0.17927558366999999</v>
      </c>
      <c r="Y305" s="6">
        <v>6.9999154842999997E-2</v>
      </c>
      <c r="Z305" s="6">
        <v>-8.7936287909999994E-3</v>
      </c>
      <c r="AB305" s="7">
        <v>0.26727346903999999</v>
      </c>
      <c r="AC305" s="7">
        <v>2.7308765668000001E-2</v>
      </c>
      <c r="AD305" s="8">
        <v>1.165720286E-2</v>
      </c>
      <c r="AE305" s="7">
        <v>7.4155653449999998E-2</v>
      </c>
      <c r="AF305" s="7">
        <v>-9.6633229183999997E-2</v>
      </c>
      <c r="AG305" s="4">
        <v>5</v>
      </c>
      <c r="AH305" s="9">
        <v>2.2632311977999999E-2</v>
      </c>
      <c r="AI305" s="10">
        <v>0.32500000000000001</v>
      </c>
    </row>
    <row r="306" spans="2:35" x14ac:dyDescent="0.2">
      <c r="B306" s="3" t="s">
        <v>1823</v>
      </c>
      <c r="C306" s="3" t="s">
        <v>2300</v>
      </c>
      <c r="D306" s="3" t="s">
        <v>1824</v>
      </c>
      <c r="E306" s="4" t="s">
        <v>1775</v>
      </c>
      <c r="F306" s="3" t="s">
        <v>1981</v>
      </c>
      <c r="G306" s="19">
        <v>45875</v>
      </c>
      <c r="H306" s="19">
        <v>44438</v>
      </c>
      <c r="I306" s="45">
        <v>9.42</v>
      </c>
      <c r="J306" s="45">
        <v>17</v>
      </c>
      <c r="K306" s="37"/>
      <c r="L306" s="19">
        <v>45607</v>
      </c>
      <c r="M306" s="43">
        <v>207.00450000000001</v>
      </c>
      <c r="N306" s="43">
        <v>628.92983880999998</v>
      </c>
      <c r="O306" s="37"/>
      <c r="Q306" s="6">
        <v>6.4102564102000003E-3</v>
      </c>
      <c r="R306" s="6">
        <v>-8.716322136E-4</v>
      </c>
      <c r="S306" s="6">
        <v>-3.1860226105E-2</v>
      </c>
      <c r="T306" s="6">
        <v>-4.2324685006E-2</v>
      </c>
      <c r="U306" s="6">
        <v>-0.17004405285999999</v>
      </c>
      <c r="V306" s="6">
        <v>-0.38092643330999998</v>
      </c>
      <c r="W306" s="6">
        <v>-0.10285714285</v>
      </c>
      <c r="X306" s="6">
        <v>-0.63356140491000001</v>
      </c>
      <c r="Y306" s="6">
        <v>-9.7701149426E-2</v>
      </c>
      <c r="Z306" s="6">
        <v>-0.17649393306</v>
      </c>
      <c r="AB306" s="7">
        <v>0.53640596414999997</v>
      </c>
      <c r="AC306" s="7">
        <v>5.3934587330999997E-2</v>
      </c>
      <c r="AD306" s="8">
        <v>-0.27604756781000001</v>
      </c>
      <c r="AE306" s="7">
        <v>0.13324175824000001</v>
      </c>
      <c r="AF306" s="7">
        <v>-0.25428571429000002</v>
      </c>
      <c r="AG306" s="4">
        <v>3</v>
      </c>
      <c r="AH306" s="9">
        <v>0</v>
      </c>
      <c r="AI306" s="10">
        <v>0</v>
      </c>
    </row>
    <row r="307" spans="2:35" x14ac:dyDescent="0.2">
      <c r="B307" s="3" t="s">
        <v>1067</v>
      </c>
      <c r="C307" s="3" t="s">
        <v>2737</v>
      </c>
      <c r="D307" s="3" t="s">
        <v>1385</v>
      </c>
      <c r="E307" s="4" t="s">
        <v>1741</v>
      </c>
      <c r="F307" s="3" t="s">
        <v>1956</v>
      </c>
      <c r="G307" s="19">
        <v>45875</v>
      </c>
      <c r="H307" s="19">
        <v>43663</v>
      </c>
      <c r="I307" s="45">
        <v>7.7</v>
      </c>
      <c r="J307" s="45">
        <v>9.35</v>
      </c>
      <c r="K307" s="37"/>
      <c r="L307" s="19">
        <v>45733</v>
      </c>
      <c r="M307" s="43">
        <v>359.68239999999997</v>
      </c>
      <c r="N307" s="43">
        <v>423.79371875999999</v>
      </c>
      <c r="O307" s="37"/>
      <c r="Q307" s="6">
        <v>-3.8809831831000002E-3</v>
      </c>
      <c r="R307" s="6">
        <v>-1.1162871806000001E-2</v>
      </c>
      <c r="S307" s="6">
        <v>1.4492753622999999E-2</v>
      </c>
      <c r="T307" s="6">
        <v>4.0282947230000001E-3</v>
      </c>
      <c r="U307" s="6">
        <v>1.5817837006</v>
      </c>
      <c r="V307" s="6">
        <v>1.3709013202</v>
      </c>
      <c r="W307" s="6">
        <v>2.5725707788999999</v>
      </c>
      <c r="X307" s="6">
        <v>2.0418665168999999</v>
      </c>
      <c r="Y307" s="6">
        <v>0.79707433113000004</v>
      </c>
      <c r="Z307" s="6">
        <v>0.71828154749999995</v>
      </c>
      <c r="AB307" s="7">
        <v>0.68726280647000004</v>
      </c>
      <c r="AC307" s="7">
        <v>7.2995746602999997E-2</v>
      </c>
      <c r="AD307" s="8">
        <v>2.9729278808999999</v>
      </c>
      <c r="AE307" s="7">
        <v>0.39875111508</v>
      </c>
      <c r="AF307" s="7">
        <v>-0.11946308724</v>
      </c>
      <c r="AG307" s="4">
        <v>8</v>
      </c>
      <c r="AH307" s="9">
        <v>1.2168004940999999</v>
      </c>
      <c r="AI307" s="10">
        <v>19.7</v>
      </c>
    </row>
    <row r="308" spans="2:35" x14ac:dyDescent="0.2">
      <c r="B308" s="3" t="s">
        <v>147</v>
      </c>
      <c r="C308" s="3" t="s">
        <v>2520</v>
      </c>
      <c r="D308" s="3" t="s">
        <v>737</v>
      </c>
      <c r="E308" s="4" t="s">
        <v>1762</v>
      </c>
      <c r="F308" s="3" t="s">
        <v>1961</v>
      </c>
      <c r="G308" s="19">
        <v>45875</v>
      </c>
      <c r="H308" s="19">
        <v>40546</v>
      </c>
      <c r="I308" s="45">
        <v>13.33</v>
      </c>
      <c r="J308" s="45">
        <v>16.737255583</v>
      </c>
      <c r="K308" s="37"/>
      <c r="L308" s="19">
        <v>45525</v>
      </c>
      <c r="M308" s="43">
        <v>19119.139019999999</v>
      </c>
      <c r="N308" s="43">
        <v>23056.818058000001</v>
      </c>
      <c r="O308" s="37"/>
      <c r="Q308" s="6">
        <v>-2.4871982442999999E-2</v>
      </c>
      <c r="R308" s="6">
        <v>-3.2153871067000003E-2</v>
      </c>
      <c r="S308" s="6">
        <v>-0.11051583106</v>
      </c>
      <c r="T308" s="6">
        <v>-0.12098028996</v>
      </c>
      <c r="U308" s="6">
        <v>-0.17940650511</v>
      </c>
      <c r="V308" s="6">
        <v>-0.39028888555000002</v>
      </c>
      <c r="W308" s="6">
        <v>0.30035945413999998</v>
      </c>
      <c r="X308" s="6">
        <v>-0.23034480791</v>
      </c>
      <c r="Y308" s="6">
        <v>-0.150511636</v>
      </c>
      <c r="Z308" s="6">
        <v>-0.22930441964000001</v>
      </c>
      <c r="AB308" s="7">
        <v>0.2438376988</v>
      </c>
      <c r="AC308" s="7">
        <v>2.5113117176E-2</v>
      </c>
      <c r="AD308" s="8">
        <v>-0.78683803316000001</v>
      </c>
      <c r="AE308" s="7">
        <v>0.11669024045</v>
      </c>
      <c r="AF308" s="7">
        <v>-0.12476250791</v>
      </c>
      <c r="AG308" s="4">
        <v>3</v>
      </c>
      <c r="AH308" s="9">
        <v>5.5967820874000002E-3</v>
      </c>
      <c r="AI308" s="10">
        <v>9.1484999999999997E-2</v>
      </c>
    </row>
    <row r="309" spans="2:35" x14ac:dyDescent="0.2">
      <c r="B309" s="3" t="s">
        <v>148</v>
      </c>
      <c r="C309" s="3" t="s">
        <v>2278</v>
      </c>
      <c r="D309" s="3" t="s">
        <v>738</v>
      </c>
      <c r="E309" s="4" t="s">
        <v>1755</v>
      </c>
      <c r="F309" s="3" t="s">
        <v>1970</v>
      </c>
      <c r="G309" s="19">
        <v>45875</v>
      </c>
      <c r="H309" s="19">
        <v>40546</v>
      </c>
      <c r="I309" s="45">
        <v>16.04</v>
      </c>
      <c r="J309" s="45">
        <v>17.16</v>
      </c>
      <c r="K309" s="37"/>
      <c r="L309" s="19">
        <v>45763</v>
      </c>
      <c r="M309" s="43">
        <v>7568.8108400000001</v>
      </c>
      <c r="N309" s="43">
        <v>5957.4169338000002</v>
      </c>
      <c r="O309" s="37"/>
      <c r="Q309" s="6">
        <v>1.9059720458000001E-2</v>
      </c>
      <c r="R309" s="6">
        <v>1.1777831834E-2</v>
      </c>
      <c r="S309" s="6">
        <v>0.16231884058000001</v>
      </c>
      <c r="T309" s="6">
        <v>0.15185438168000001</v>
      </c>
      <c r="U309" s="6">
        <v>0.81980198040999996</v>
      </c>
      <c r="V309" s="6">
        <v>0.60891959996</v>
      </c>
      <c r="W309" s="6">
        <v>1.7994380869</v>
      </c>
      <c r="X309" s="6">
        <v>1.2687338248</v>
      </c>
      <c r="Y309" s="6">
        <v>0.88027996495000005</v>
      </c>
      <c r="Z309" s="6">
        <v>0.80148718131999996</v>
      </c>
      <c r="AB309" s="7">
        <v>0.55399065133000003</v>
      </c>
      <c r="AC309" s="7">
        <v>5.6795686036999998E-2</v>
      </c>
      <c r="AD309" s="8">
        <v>2.4988644840999998</v>
      </c>
      <c r="AE309" s="7">
        <v>0.42145116902000002</v>
      </c>
      <c r="AF309" s="7">
        <v>-0.19437551695999999</v>
      </c>
      <c r="AG309" s="4">
        <v>6</v>
      </c>
      <c r="AH309" s="9">
        <v>3.0459955752000001E-2</v>
      </c>
      <c r="AI309" s="10">
        <v>2.7535799999999999E-2</v>
      </c>
    </row>
    <row r="310" spans="2:35" x14ac:dyDescent="0.2">
      <c r="B310" s="3" t="s">
        <v>2980</v>
      </c>
      <c r="C310" s="3" t="s">
        <v>3060</v>
      </c>
      <c r="D310" s="3" t="s">
        <v>3151</v>
      </c>
      <c r="E310" s="4" t="s">
        <v>1750</v>
      </c>
      <c r="F310" s="3" t="s">
        <v>1960</v>
      </c>
      <c r="G310" s="19">
        <v>45875</v>
      </c>
      <c r="H310" s="19">
        <v>45860</v>
      </c>
      <c r="I310" s="45">
        <v>3.69</v>
      </c>
      <c r="J310" s="45"/>
      <c r="K310" s="37"/>
      <c r="L310" s="19"/>
      <c r="M310" s="43">
        <v>44.626860000000001</v>
      </c>
      <c r="N310" s="43"/>
      <c r="O310" s="37"/>
      <c r="Q310" s="6">
        <v>-4.8969072165000002E-2</v>
      </c>
      <c r="R310" s="6">
        <v>-5.6250960789E-2</v>
      </c>
      <c r="S310" s="6"/>
      <c r="T310" s="6"/>
      <c r="U310" s="6"/>
      <c r="V310" s="6"/>
      <c r="W310" s="6"/>
      <c r="X310" s="6"/>
      <c r="Y310" s="6"/>
      <c r="Z310" s="6"/>
      <c r="AB310" s="7"/>
      <c r="AC310" s="7"/>
      <c r="AD310" s="8"/>
      <c r="AE310" s="7">
        <v>1.0958904109E-2</v>
      </c>
      <c r="AF310" s="7">
        <v>1.0958904109E-2</v>
      </c>
      <c r="AG310" s="4"/>
      <c r="AH310" s="9"/>
      <c r="AI310" s="10"/>
    </row>
    <row r="311" spans="2:35" x14ac:dyDescent="0.2">
      <c r="B311" s="3" t="s">
        <v>2614</v>
      </c>
      <c r="C311" s="3" t="s">
        <v>2683</v>
      </c>
      <c r="D311" s="3" t="s">
        <v>2652</v>
      </c>
      <c r="E311" s="4" t="s">
        <v>819</v>
      </c>
      <c r="F311" s="3" t="s">
        <v>1956</v>
      </c>
      <c r="G311" s="19">
        <v>45875</v>
      </c>
      <c r="H311" s="19">
        <v>45131</v>
      </c>
      <c r="I311" s="45">
        <v>4.0199999999999996</v>
      </c>
      <c r="J311" s="45">
        <v>9.84</v>
      </c>
      <c r="K311" s="37"/>
      <c r="L311" s="19">
        <v>45874</v>
      </c>
      <c r="M311" s="43">
        <v>3882.1702799999998</v>
      </c>
      <c r="N311" s="43">
        <v>3917.8087458999998</v>
      </c>
      <c r="O311" s="37"/>
      <c r="Q311" s="6">
        <v>-0.59146341462999996</v>
      </c>
      <c r="R311" s="6">
        <v>-0.59874530325999997</v>
      </c>
      <c r="S311" s="6">
        <v>0.25624999999999998</v>
      </c>
      <c r="T311" s="6">
        <v>0.2457855411</v>
      </c>
      <c r="U311" s="6">
        <v>1.172972973</v>
      </c>
      <c r="V311" s="6">
        <v>0.96209059252999996</v>
      </c>
      <c r="W311" s="6"/>
      <c r="X311" s="6"/>
      <c r="Y311" s="6">
        <v>0.51127819548999998</v>
      </c>
      <c r="Z311" s="6">
        <v>0.43248541185</v>
      </c>
      <c r="AB311" s="7">
        <v>2.1047719372000002</v>
      </c>
      <c r="AC311" s="7">
        <v>0.26540005044999998</v>
      </c>
      <c r="AD311" s="8">
        <v>10.742861198</v>
      </c>
      <c r="AE311" s="7">
        <v>2.1284916201000001</v>
      </c>
      <c r="AF311" s="7">
        <v>-0.34337349398</v>
      </c>
      <c r="AG311" s="4">
        <v>4</v>
      </c>
      <c r="AH311" s="9">
        <v>0</v>
      </c>
      <c r="AI311" s="10">
        <v>0</v>
      </c>
    </row>
    <row r="312" spans="2:35" x14ac:dyDescent="0.2">
      <c r="B312" s="3" t="s">
        <v>1815</v>
      </c>
      <c r="C312" s="3" t="s">
        <v>1892</v>
      </c>
      <c r="D312" s="3" t="s">
        <v>1820</v>
      </c>
      <c r="E312" s="4" t="s">
        <v>1741</v>
      </c>
      <c r="F312" s="3" t="s">
        <v>1990</v>
      </c>
      <c r="G312" s="19">
        <v>45875</v>
      </c>
      <c r="H312" s="19">
        <v>44007</v>
      </c>
      <c r="I312" s="45">
        <v>4.1422999999999996</v>
      </c>
      <c r="J312" s="45">
        <v>9.5</v>
      </c>
      <c r="K312" s="37"/>
      <c r="L312" s="19">
        <v>45632</v>
      </c>
      <c r="M312" s="43">
        <v>46.551167399999997</v>
      </c>
      <c r="N312" s="43">
        <v>71.061664286999999</v>
      </c>
      <c r="O312" s="37"/>
      <c r="Q312" s="6">
        <v>3.2992518702999997E-2</v>
      </c>
      <c r="R312" s="6">
        <v>2.5710630080000001E-2</v>
      </c>
      <c r="S312" s="6">
        <v>0.22553254438000001</v>
      </c>
      <c r="T312" s="6">
        <v>0.21506808548</v>
      </c>
      <c r="U312" s="6">
        <v>-0.29731976250999997</v>
      </c>
      <c r="V312" s="6">
        <v>-0.50820214295999999</v>
      </c>
      <c r="W312" s="6">
        <v>-0.76082337317000004</v>
      </c>
      <c r="X312" s="6">
        <v>-1.2915276352</v>
      </c>
      <c r="Y312" s="6">
        <v>-0.27582167831999999</v>
      </c>
      <c r="Z312" s="6">
        <v>-0.35461446196000002</v>
      </c>
      <c r="AB312" s="7">
        <v>0.82089824556000002</v>
      </c>
      <c r="AC312" s="7">
        <v>8.7681569823999994E-2</v>
      </c>
      <c r="AD312" s="8">
        <v>-0.27845330614000002</v>
      </c>
      <c r="AE312" s="7">
        <v>0.37990580846999999</v>
      </c>
      <c r="AF312" s="7">
        <v>-0.34926052332000002</v>
      </c>
      <c r="AG312" s="4">
        <v>5</v>
      </c>
      <c r="AH312" s="9">
        <v>0</v>
      </c>
      <c r="AI312" s="10">
        <v>0</v>
      </c>
    </row>
    <row r="313" spans="2:35" x14ac:dyDescent="0.2">
      <c r="B313" s="3" t="s">
        <v>1069</v>
      </c>
      <c r="C313" s="3" t="s">
        <v>1542</v>
      </c>
      <c r="D313" s="3" t="s">
        <v>1387</v>
      </c>
      <c r="E313" s="4" t="s">
        <v>1741</v>
      </c>
      <c r="F313" s="3" t="s">
        <v>1985</v>
      </c>
      <c r="G313" s="19">
        <v>44826</v>
      </c>
      <c r="H313" s="19">
        <v>43776</v>
      </c>
      <c r="I313" s="45">
        <v>9.9900000000000003E-2</v>
      </c>
      <c r="J313" s="45">
        <v>0.74</v>
      </c>
      <c r="K313" s="37"/>
      <c r="L313" s="19">
        <v>44495</v>
      </c>
      <c r="M313" s="43">
        <v>5331.9633992999998</v>
      </c>
      <c r="N313" s="43">
        <v>1669.6714516</v>
      </c>
      <c r="O313" s="37"/>
      <c r="Q313" s="6">
        <v>-0.42717889908000001</v>
      </c>
      <c r="R313" s="6">
        <v>-0.41875130279</v>
      </c>
      <c r="S313" s="6">
        <v>-0.34233048057999999</v>
      </c>
      <c r="T313" s="6">
        <v>-0.25049845585000002</v>
      </c>
      <c r="U313" s="6">
        <v>-0.82224199287999999</v>
      </c>
      <c r="V313" s="6">
        <v>-0.67717779290000002</v>
      </c>
      <c r="W313" s="6"/>
      <c r="X313" s="6"/>
      <c r="Y313" s="6">
        <v>-0.75333333332999997</v>
      </c>
      <c r="Z313" s="6">
        <v>-0.54180334496000004</v>
      </c>
      <c r="AB313" s="7">
        <v>1.6643314523999999</v>
      </c>
      <c r="AC313" s="7">
        <v>0.21134634292000001</v>
      </c>
      <c r="AD313" s="8"/>
      <c r="AE313" s="7">
        <v>0.28393351801</v>
      </c>
      <c r="AF313" s="7">
        <v>-0.31668946648000001</v>
      </c>
      <c r="AG313" s="4">
        <v>3</v>
      </c>
      <c r="AH313" s="9">
        <v>0</v>
      </c>
      <c r="AI313" s="10">
        <v>0</v>
      </c>
    </row>
    <row r="314" spans="2:35" x14ac:dyDescent="0.2">
      <c r="B314" s="3" t="s">
        <v>2203</v>
      </c>
      <c r="C314" s="3" t="s">
        <v>2254</v>
      </c>
      <c r="D314" s="3" t="s">
        <v>2213</v>
      </c>
      <c r="E314" s="4" t="s">
        <v>914</v>
      </c>
      <c r="F314" s="3" t="s">
        <v>1971</v>
      </c>
      <c r="G314" s="19">
        <v>45875</v>
      </c>
      <c r="H314" s="19">
        <v>44377</v>
      </c>
      <c r="I314" s="45">
        <v>8.14</v>
      </c>
      <c r="J314" s="45">
        <v>15.64</v>
      </c>
      <c r="K314" s="37"/>
      <c r="L314" s="19">
        <v>45637</v>
      </c>
      <c r="M314" s="43">
        <v>120.61852</v>
      </c>
      <c r="N314" s="43">
        <v>142.81643355</v>
      </c>
      <c r="O314" s="37"/>
      <c r="Q314" s="6">
        <v>-6.1050061048999998E-3</v>
      </c>
      <c r="R314" s="6">
        <v>-1.3386894728E-2</v>
      </c>
      <c r="S314" s="6">
        <v>0.14647887324</v>
      </c>
      <c r="T314" s="6">
        <v>0.13601441434</v>
      </c>
      <c r="U314" s="6">
        <v>1.5358255452</v>
      </c>
      <c r="V314" s="6">
        <v>1.3249431647000001</v>
      </c>
      <c r="W314" s="6">
        <v>0.74304068523</v>
      </c>
      <c r="X314" s="6">
        <v>0.21233642318000001</v>
      </c>
      <c r="Y314" s="6">
        <v>-0.26</v>
      </c>
      <c r="Z314" s="6">
        <v>-0.33879278362999998</v>
      </c>
      <c r="AB314" s="7">
        <v>1.1821265110000001</v>
      </c>
      <c r="AC314" s="7">
        <v>0.12681464785999999</v>
      </c>
      <c r="AD314" s="8">
        <v>2.5616680650000001</v>
      </c>
      <c r="AE314" s="7">
        <v>0.51182432432000002</v>
      </c>
      <c r="AF314" s="7">
        <v>-0.22636363636000001</v>
      </c>
      <c r="AG314" s="4">
        <v>5</v>
      </c>
      <c r="AH314" s="9">
        <v>0</v>
      </c>
      <c r="AI314" s="10">
        <v>0</v>
      </c>
    </row>
    <row r="315" spans="2:35" x14ac:dyDescent="0.2">
      <c r="B315" s="3" t="s">
        <v>149</v>
      </c>
      <c r="C315" s="3" t="s">
        <v>547</v>
      </c>
      <c r="D315" s="3" t="s">
        <v>739</v>
      </c>
      <c r="E315" s="4" t="s">
        <v>783</v>
      </c>
      <c r="F315" s="3" t="s">
        <v>1989</v>
      </c>
      <c r="G315" s="19">
        <v>45875</v>
      </c>
      <c r="H315" s="19">
        <v>39709</v>
      </c>
      <c r="I315" s="45">
        <v>8.57</v>
      </c>
      <c r="J315" s="45">
        <v>9.2913646302000004</v>
      </c>
      <c r="K315" s="37"/>
      <c r="L315" s="19">
        <v>45828</v>
      </c>
      <c r="M315" s="43">
        <v>18987.777699999999</v>
      </c>
      <c r="N315" s="43">
        <v>19312.098107000002</v>
      </c>
      <c r="O315" s="37"/>
      <c r="Q315" s="6">
        <v>9.4228504131000004E-3</v>
      </c>
      <c r="R315" s="6">
        <v>2.1409617893000002E-3</v>
      </c>
      <c r="S315" s="6">
        <v>-6.5430752452999993E-2</v>
      </c>
      <c r="T315" s="6">
        <v>-7.5895211354E-2</v>
      </c>
      <c r="U315" s="6">
        <v>1.5183537883E-2</v>
      </c>
      <c r="V315" s="6">
        <v>-0.19569884256</v>
      </c>
      <c r="W315" s="6">
        <v>0.42669063017999997</v>
      </c>
      <c r="X315" s="6">
        <v>-0.10401363186</v>
      </c>
      <c r="Y315" s="6">
        <v>0.28820638329999998</v>
      </c>
      <c r="Z315" s="6">
        <v>0.20941359966</v>
      </c>
      <c r="AB315" s="7">
        <v>0.37728122206999998</v>
      </c>
      <c r="AC315" s="7">
        <v>3.8879111712000002E-2</v>
      </c>
      <c r="AD315" s="8">
        <v>8.495682584E-2</v>
      </c>
      <c r="AE315" s="7">
        <v>0.17171717172000001</v>
      </c>
      <c r="AF315" s="7">
        <v>-0.13773796193000001</v>
      </c>
      <c r="AG315" s="4">
        <v>6</v>
      </c>
      <c r="AH315" s="9">
        <v>0.15382955224</v>
      </c>
      <c r="AI315" s="10">
        <v>7.7299350000000003E-2</v>
      </c>
    </row>
    <row r="316" spans="2:35" x14ac:dyDescent="0.2">
      <c r="B316" s="3" t="s">
        <v>1070</v>
      </c>
      <c r="C316" s="3" t="s">
        <v>1543</v>
      </c>
      <c r="D316" s="3" t="s">
        <v>1388</v>
      </c>
      <c r="E316" s="4" t="s">
        <v>1766</v>
      </c>
      <c r="F316" s="3" t="s">
        <v>1972</v>
      </c>
      <c r="G316" s="19">
        <v>45875</v>
      </c>
      <c r="H316" s="19">
        <v>40546</v>
      </c>
      <c r="I316" s="45">
        <v>1.25</v>
      </c>
      <c r="J316" s="45">
        <v>4.8</v>
      </c>
      <c r="K316" s="37"/>
      <c r="L316" s="19">
        <v>45512</v>
      </c>
      <c r="M316" s="43">
        <v>42.727499999999999</v>
      </c>
      <c r="N316" s="43">
        <v>81.980200706000005</v>
      </c>
      <c r="O316" s="37"/>
      <c r="Q316" s="6">
        <v>-1.5748031496999999E-2</v>
      </c>
      <c r="R316" s="6">
        <v>-2.3029920119999998E-2</v>
      </c>
      <c r="S316" s="6">
        <v>-0.21383647799</v>
      </c>
      <c r="T316" s="6">
        <v>-0.22430093689</v>
      </c>
      <c r="U316" s="6">
        <v>-0.74173553718999996</v>
      </c>
      <c r="V316" s="6">
        <v>-0.95261791763000003</v>
      </c>
      <c r="W316" s="6">
        <v>-0.83595800524999997</v>
      </c>
      <c r="X316" s="6">
        <v>-1.3666622673</v>
      </c>
      <c r="Y316" s="6">
        <v>-0.43438914026999997</v>
      </c>
      <c r="Z316" s="6">
        <v>-0.51318192389999995</v>
      </c>
      <c r="AB316" s="7">
        <v>0.72892857582000004</v>
      </c>
      <c r="AC316" s="7">
        <v>7.3797244541999998E-2</v>
      </c>
      <c r="AD316" s="8">
        <v>-0.96463972978000001</v>
      </c>
      <c r="AE316" s="7">
        <v>0.13725490196000001</v>
      </c>
      <c r="AF316" s="7">
        <v>-0.29558011049999999</v>
      </c>
      <c r="AG316" s="4">
        <v>4</v>
      </c>
      <c r="AH316" s="9">
        <v>0</v>
      </c>
      <c r="AI316" s="10">
        <v>0</v>
      </c>
    </row>
    <row r="317" spans="2:35" x14ac:dyDescent="0.2">
      <c r="B317" s="3" t="s">
        <v>1071</v>
      </c>
      <c r="C317" s="3" t="s">
        <v>2468</v>
      </c>
      <c r="D317" s="3" t="s">
        <v>1389</v>
      </c>
      <c r="E317" s="4" t="s">
        <v>1743</v>
      </c>
      <c r="F317" s="3" t="s">
        <v>1961</v>
      </c>
      <c r="G317" s="19">
        <v>45875</v>
      </c>
      <c r="H317" s="19">
        <v>40724</v>
      </c>
      <c r="I317" s="45">
        <v>2.25</v>
      </c>
      <c r="J317" s="45">
        <v>5.1196999999999999</v>
      </c>
      <c r="K317" s="37"/>
      <c r="L317" s="19">
        <v>45512</v>
      </c>
      <c r="M317" s="43">
        <v>29.556000000000001</v>
      </c>
      <c r="N317" s="43">
        <v>59.808712305999997</v>
      </c>
      <c r="O317" s="37"/>
      <c r="Q317" s="6">
        <v>-4.4247787600000003E-3</v>
      </c>
      <c r="R317" s="6">
        <v>-1.1706667383E-2</v>
      </c>
      <c r="S317" s="6">
        <v>8.173076923E-2</v>
      </c>
      <c r="T317" s="6">
        <v>7.1266310329999999E-2</v>
      </c>
      <c r="U317" s="6">
        <v>-0.54081632653</v>
      </c>
      <c r="V317" s="6">
        <v>-0.75169870697999996</v>
      </c>
      <c r="W317" s="6">
        <v>-0.85049833887000004</v>
      </c>
      <c r="X317" s="6">
        <v>-1.3812026009</v>
      </c>
      <c r="Y317" s="6">
        <v>0.33928571428999998</v>
      </c>
      <c r="Z317" s="6">
        <v>0.26049293065000001</v>
      </c>
      <c r="AB317" s="7">
        <v>0.89582809499000005</v>
      </c>
      <c r="AC317" s="7">
        <v>0.10536712038</v>
      </c>
      <c r="AD317" s="8">
        <v>-0.33677581317999999</v>
      </c>
      <c r="AE317" s="7">
        <v>0.14960629920999999</v>
      </c>
      <c r="AF317" s="7">
        <v>-0.31164467754000003</v>
      </c>
      <c r="AG317" s="4">
        <v>4</v>
      </c>
      <c r="AH317" s="9">
        <v>0</v>
      </c>
      <c r="AI317" s="10">
        <v>0</v>
      </c>
    </row>
    <row r="318" spans="2:35" x14ac:dyDescent="0.2">
      <c r="B318" s="3" t="s">
        <v>1072</v>
      </c>
      <c r="C318" s="3" t="s">
        <v>2738</v>
      </c>
      <c r="D318" s="3" t="s">
        <v>1390</v>
      </c>
      <c r="E318" s="4" t="s">
        <v>1741</v>
      </c>
      <c r="F318" s="3" t="s">
        <v>1964</v>
      </c>
      <c r="G318" s="19">
        <v>45875</v>
      </c>
      <c r="H318" s="19">
        <v>43810</v>
      </c>
      <c r="I318" s="45">
        <v>17.28</v>
      </c>
      <c r="J318" s="45">
        <v>26.45</v>
      </c>
      <c r="K318" s="37"/>
      <c r="L318" s="19">
        <v>45707</v>
      </c>
      <c r="M318" s="43">
        <v>8027.6313600000003</v>
      </c>
      <c r="N318" s="43">
        <v>24096.379579</v>
      </c>
      <c r="O318" s="37"/>
      <c r="Q318" s="6">
        <v>5.7903879679000001E-4</v>
      </c>
      <c r="R318" s="6">
        <v>-6.702849827E-3</v>
      </c>
      <c r="S318" s="6">
        <v>1.2895662368000001E-2</v>
      </c>
      <c r="T318" s="6">
        <v>2.4312034674999999E-3</v>
      </c>
      <c r="U318" s="6">
        <v>0.4328358209</v>
      </c>
      <c r="V318" s="6">
        <v>0.22195344045000001</v>
      </c>
      <c r="W318" s="6">
        <v>1.3900414938000001</v>
      </c>
      <c r="X318" s="6">
        <v>0.85933723171999998</v>
      </c>
      <c r="Y318" s="6">
        <v>9.7491267069999998E-2</v>
      </c>
      <c r="Z318" s="6">
        <v>1.8698483435999998E-2</v>
      </c>
      <c r="AB318" s="7">
        <v>0.76730855091000005</v>
      </c>
      <c r="AC318" s="7">
        <v>8.0765802464999994E-2</v>
      </c>
      <c r="AD318" s="8">
        <v>1.1399151909</v>
      </c>
      <c r="AE318" s="7">
        <v>0.35138316657000002</v>
      </c>
      <c r="AF318" s="7">
        <v>-0.19818094782000001</v>
      </c>
      <c r="AG318" s="4">
        <v>5</v>
      </c>
      <c r="AH318" s="9">
        <v>0</v>
      </c>
      <c r="AI318" s="10">
        <v>0</v>
      </c>
    </row>
    <row r="319" spans="2:35" x14ac:dyDescent="0.2">
      <c r="B319" s="3" t="s">
        <v>2160</v>
      </c>
      <c r="C319" s="3" t="s">
        <v>3061</v>
      </c>
      <c r="D319" s="3" t="s">
        <v>2168</v>
      </c>
      <c r="E319" s="4" t="s">
        <v>1741</v>
      </c>
      <c r="F319" s="3" t="s">
        <v>2175</v>
      </c>
      <c r="G319" s="19">
        <v>45875</v>
      </c>
      <c r="H319" s="19">
        <v>44329</v>
      </c>
      <c r="I319" s="45">
        <v>1.45</v>
      </c>
      <c r="J319" s="45">
        <v>685</v>
      </c>
      <c r="K319" s="37"/>
      <c r="L319" s="19">
        <v>45512</v>
      </c>
      <c r="M319" s="43">
        <v>53.068550000000002</v>
      </c>
      <c r="N319" s="43">
        <v>3071.9090360999999</v>
      </c>
      <c r="O319" s="37"/>
      <c r="Q319" s="6">
        <v>-1.3605442174999999E-2</v>
      </c>
      <c r="R319" s="6">
        <v>-2.0887330799000001E-2</v>
      </c>
      <c r="S319" s="6">
        <v>-0.46296296296</v>
      </c>
      <c r="T319" s="6">
        <v>-0.47342742185999998</v>
      </c>
      <c r="U319" s="6">
        <v>-0.99807947019999999</v>
      </c>
      <c r="V319" s="6">
        <v>-1.2089618505999999</v>
      </c>
      <c r="W319" s="6">
        <v>-0.99999921621999999</v>
      </c>
      <c r="X319" s="6">
        <v>-1.5307034783</v>
      </c>
      <c r="Y319" s="6">
        <v>-0.95454545453999995</v>
      </c>
      <c r="Z319" s="6">
        <v>-1.0333382382</v>
      </c>
      <c r="AB319" s="7">
        <v>2.8051394989</v>
      </c>
      <c r="AC319" s="7">
        <v>0.19491002012</v>
      </c>
      <c r="AD319" s="8">
        <v>-0.51293471486999997</v>
      </c>
      <c r="AE319" s="7">
        <v>1.1134393064000001</v>
      </c>
      <c r="AF319" s="7">
        <v>-0.81886614914</v>
      </c>
      <c r="AG319" s="4">
        <v>3</v>
      </c>
      <c r="AH319" s="9">
        <v>0</v>
      </c>
      <c r="AI319" s="10">
        <v>0</v>
      </c>
    </row>
    <row r="320" spans="2:35" x14ac:dyDescent="0.2">
      <c r="B320" s="3" t="s">
        <v>151</v>
      </c>
      <c r="C320" s="3" t="s">
        <v>1826</v>
      </c>
      <c r="D320" s="3" t="s">
        <v>741</v>
      </c>
      <c r="E320" s="4" t="s">
        <v>1747</v>
      </c>
      <c r="F320" s="3" t="s">
        <v>1988</v>
      </c>
      <c r="G320" s="19">
        <v>45875</v>
      </c>
      <c r="H320" s="19">
        <v>43377</v>
      </c>
      <c r="I320" s="45">
        <v>80.64</v>
      </c>
      <c r="J320" s="45">
        <v>117.76</v>
      </c>
      <c r="K320" s="37"/>
      <c r="L320" s="19">
        <v>45700</v>
      </c>
      <c r="M320" s="43">
        <v>194127.0912</v>
      </c>
      <c r="N320" s="43">
        <v>151503.45149000001</v>
      </c>
      <c r="O320" s="37"/>
      <c r="Q320" s="6">
        <v>6.8672743164000004E-3</v>
      </c>
      <c r="R320" s="6">
        <v>-4.1461430737E-4</v>
      </c>
      <c r="S320" s="6">
        <v>-7.5229357797000004E-2</v>
      </c>
      <c r="T320" s="6">
        <v>-8.5693816697999997E-2</v>
      </c>
      <c r="U320" s="6">
        <v>-0.20575199448000001</v>
      </c>
      <c r="V320" s="6">
        <v>-0.41663437493</v>
      </c>
      <c r="W320" s="6">
        <v>-6.9144638115999996E-2</v>
      </c>
      <c r="X320" s="6">
        <v>-0.59984890017000003</v>
      </c>
      <c r="Y320" s="6">
        <v>-0.18611223254000001</v>
      </c>
      <c r="Z320" s="6">
        <v>-0.26490501617000001</v>
      </c>
      <c r="AB320" s="7">
        <v>0.57672240806999997</v>
      </c>
      <c r="AC320" s="7">
        <v>5.7786115567000002E-2</v>
      </c>
      <c r="AD320" s="8">
        <v>-0.24659345414</v>
      </c>
      <c r="AE320" s="7">
        <v>0.36432755827000002</v>
      </c>
      <c r="AF320" s="7">
        <v>-0.23427294603000001</v>
      </c>
      <c r="AG320" s="4">
        <v>4</v>
      </c>
      <c r="AH320" s="9">
        <v>0</v>
      </c>
      <c r="AI320" s="10">
        <v>0</v>
      </c>
    </row>
    <row r="321" spans="2:35" x14ac:dyDescent="0.2">
      <c r="B321" s="3" t="s">
        <v>1073</v>
      </c>
      <c r="C321" s="3" t="s">
        <v>2739</v>
      </c>
      <c r="D321" s="3" t="s">
        <v>1391</v>
      </c>
      <c r="E321" s="4" t="s">
        <v>1751</v>
      </c>
      <c r="F321" s="3" t="s">
        <v>1964</v>
      </c>
      <c r="G321" s="19">
        <v>45875</v>
      </c>
      <c r="H321" s="19">
        <v>40546</v>
      </c>
      <c r="I321" s="45">
        <v>484.23</v>
      </c>
      <c r="J321" s="45">
        <v>490</v>
      </c>
      <c r="K321" s="37"/>
      <c r="L321" s="19">
        <v>45873</v>
      </c>
      <c r="M321" s="43">
        <v>44118.195299999999</v>
      </c>
      <c r="N321" s="43">
        <v>63172.869567000002</v>
      </c>
      <c r="O321" s="37"/>
      <c r="Q321" s="6">
        <v>4.9587801368E-4</v>
      </c>
      <c r="R321" s="6">
        <v>-6.7860106101000003E-3</v>
      </c>
      <c r="S321" s="6">
        <v>8.9822650342999993E-2</v>
      </c>
      <c r="T321" s="6">
        <v>7.9358191442000001E-2</v>
      </c>
      <c r="U321" s="6">
        <v>1.7056704437000001</v>
      </c>
      <c r="V321" s="6">
        <v>1.4947880632999999</v>
      </c>
      <c r="W321" s="6">
        <v>1.1200604135000001</v>
      </c>
      <c r="X321" s="6">
        <v>0.58935615147999998</v>
      </c>
      <c r="Y321" s="6">
        <v>0.88184885203999996</v>
      </c>
      <c r="Z321" s="6">
        <v>0.80305606839999999</v>
      </c>
      <c r="AB321" s="7">
        <v>0.32078959645999999</v>
      </c>
      <c r="AC321" s="7">
        <v>3.3363419376999999E-2</v>
      </c>
      <c r="AD321" s="8">
        <v>5.1058761510000004</v>
      </c>
      <c r="AE321" s="7">
        <v>0.23373741920999999</v>
      </c>
      <c r="AF321" s="7">
        <v>-2.0845566647000002E-2</v>
      </c>
      <c r="AG321" s="4">
        <v>10</v>
      </c>
      <c r="AH321" s="9">
        <v>1.2203916347E-2</v>
      </c>
      <c r="AI321" s="10">
        <v>2.2000000000000002</v>
      </c>
    </row>
    <row r="322" spans="2:35" x14ac:dyDescent="0.2">
      <c r="B322" s="3" t="s">
        <v>152</v>
      </c>
      <c r="C322" s="3" t="s">
        <v>548</v>
      </c>
      <c r="D322" s="3" t="s">
        <v>742</v>
      </c>
      <c r="E322" s="4" t="s">
        <v>1743</v>
      </c>
      <c r="F322" s="3" t="s">
        <v>1970</v>
      </c>
      <c r="G322" s="19">
        <v>45875</v>
      </c>
      <c r="H322" s="19">
        <v>40546</v>
      </c>
      <c r="I322" s="45">
        <v>23.3</v>
      </c>
      <c r="J322" s="45">
        <v>23.3</v>
      </c>
      <c r="K322" s="37"/>
      <c r="L322" s="19">
        <v>45875</v>
      </c>
      <c r="M322" s="43">
        <v>47541.436500000003</v>
      </c>
      <c r="N322" s="43">
        <v>36232.714179000002</v>
      </c>
      <c r="O322" s="37"/>
      <c r="Q322" s="6">
        <v>1.2603215991E-2</v>
      </c>
      <c r="R322" s="6">
        <v>5.3213273676999996E-3</v>
      </c>
      <c r="S322" s="6">
        <v>0.12181030331999999</v>
      </c>
      <c r="T322" s="6">
        <v>0.11134584442000001</v>
      </c>
      <c r="U322" s="6">
        <v>0.46633102580000002</v>
      </c>
      <c r="V322" s="6">
        <v>0.25544864536</v>
      </c>
      <c r="W322" s="6">
        <v>2.8512396694</v>
      </c>
      <c r="X322" s="6">
        <v>2.3205354074</v>
      </c>
      <c r="Y322" s="6">
        <v>0.56691324814999999</v>
      </c>
      <c r="Z322" s="6">
        <v>0.48812046452000002</v>
      </c>
      <c r="AB322" s="7">
        <v>0.43805637634</v>
      </c>
      <c r="AC322" s="7">
        <v>4.4996978179000002E-2</v>
      </c>
      <c r="AD322" s="8">
        <v>1.4956311169000001</v>
      </c>
      <c r="AE322" s="7">
        <v>0.22149600581000001</v>
      </c>
      <c r="AF322" s="7">
        <v>-9.6456692913000006E-2</v>
      </c>
      <c r="AG322" s="4">
        <v>5</v>
      </c>
      <c r="AH322" s="9">
        <v>0</v>
      </c>
      <c r="AI322" s="10">
        <v>0</v>
      </c>
    </row>
    <row r="323" spans="2:35" x14ac:dyDescent="0.2">
      <c r="B323" s="3" t="s">
        <v>1795</v>
      </c>
      <c r="C323" s="3" t="s">
        <v>1799</v>
      </c>
      <c r="D323" s="3" t="s">
        <v>1797</v>
      </c>
      <c r="E323" s="4" t="s">
        <v>1749</v>
      </c>
      <c r="F323" s="3" t="s">
        <v>1971</v>
      </c>
      <c r="G323" s="19">
        <v>45875</v>
      </c>
      <c r="H323" s="19">
        <v>36845</v>
      </c>
      <c r="I323" s="45">
        <v>7.12</v>
      </c>
      <c r="J323" s="45">
        <v>7.71</v>
      </c>
      <c r="K323" s="37"/>
      <c r="L323" s="19">
        <v>45790</v>
      </c>
      <c r="M323" s="43">
        <v>12475.39344</v>
      </c>
      <c r="N323" s="43">
        <v>9168.3281086999996</v>
      </c>
      <c r="O323" s="37"/>
      <c r="Q323" s="6">
        <v>3.7900874637000002E-2</v>
      </c>
      <c r="R323" s="6">
        <v>3.0618986013000001E-2</v>
      </c>
      <c r="S323" s="6">
        <v>-6.0686015831000001E-2</v>
      </c>
      <c r="T323" s="6">
        <v>-7.1150474731999994E-2</v>
      </c>
      <c r="U323" s="6">
        <v>0.12050143398</v>
      </c>
      <c r="V323" s="6">
        <v>-9.0380946463000003E-2</v>
      </c>
      <c r="W323" s="6">
        <v>-0.18970228832</v>
      </c>
      <c r="X323" s="6">
        <v>-0.72040655037000001</v>
      </c>
      <c r="Y323" s="6">
        <v>0.27057580428</v>
      </c>
      <c r="Z323" s="6">
        <v>0.19178302064</v>
      </c>
      <c r="AB323" s="7">
        <v>0.29200651851999998</v>
      </c>
      <c r="AC323" s="7">
        <v>3.0143284584E-2</v>
      </c>
      <c r="AD323" s="8">
        <v>0.28045979624</v>
      </c>
      <c r="AE323" s="7">
        <v>0.10700349587000001</v>
      </c>
      <c r="AF323" s="7">
        <v>-0.13221884498</v>
      </c>
      <c r="AG323" s="4">
        <v>6</v>
      </c>
      <c r="AH323" s="9">
        <v>4.4919248119999998E-2</v>
      </c>
      <c r="AI323" s="10">
        <v>0.29871300000000001</v>
      </c>
    </row>
    <row r="324" spans="2:35" x14ac:dyDescent="0.2">
      <c r="B324" s="3" t="s">
        <v>1796</v>
      </c>
      <c r="C324" s="3" t="s">
        <v>1799</v>
      </c>
      <c r="D324" s="3" t="s">
        <v>1798</v>
      </c>
      <c r="E324" s="4" t="s">
        <v>1749</v>
      </c>
      <c r="F324" s="3" t="s">
        <v>1971</v>
      </c>
      <c r="G324" s="19">
        <v>45875</v>
      </c>
      <c r="H324" s="19">
        <v>36403</v>
      </c>
      <c r="I324" s="45">
        <v>7.64</v>
      </c>
      <c r="J324" s="45">
        <v>8.75</v>
      </c>
      <c r="K324" s="37"/>
      <c r="L324" s="19">
        <v>45779</v>
      </c>
      <c r="M324" s="43">
        <v>51.172719999999998</v>
      </c>
      <c r="N324" s="43">
        <v>121.59063977</v>
      </c>
      <c r="O324" s="37"/>
      <c r="Q324" s="6">
        <v>3.2432432432000002E-2</v>
      </c>
      <c r="R324" s="6">
        <v>2.5150543808000001E-2</v>
      </c>
      <c r="S324" s="6">
        <v>-8.5029940121E-2</v>
      </c>
      <c r="T324" s="6">
        <v>-9.5494399022000007E-2</v>
      </c>
      <c r="U324" s="6">
        <v>3.9455782313000003E-2</v>
      </c>
      <c r="V324" s="6">
        <v>-0.17142659813</v>
      </c>
      <c r="W324" s="6">
        <v>-0.21560574949</v>
      </c>
      <c r="X324" s="6">
        <v>-0.74631001153999998</v>
      </c>
      <c r="Y324" s="6">
        <v>0.19749216301</v>
      </c>
      <c r="Z324" s="6">
        <v>0.11869937937</v>
      </c>
      <c r="AB324" s="7">
        <v>0.35123922018999998</v>
      </c>
      <c r="AC324" s="7">
        <v>3.6063772208999999E-2</v>
      </c>
      <c r="AD324" s="8">
        <v>2.5756756270999999E-2</v>
      </c>
      <c r="AE324" s="7">
        <v>0.10141206675</v>
      </c>
      <c r="AF324" s="7">
        <v>-0.12066574201999999</v>
      </c>
      <c r="AG324" s="4">
        <v>6</v>
      </c>
      <c r="AH324" s="9">
        <v>0</v>
      </c>
      <c r="AI324" s="10">
        <v>0</v>
      </c>
    </row>
    <row r="325" spans="2:35" x14ac:dyDescent="0.2">
      <c r="B325" s="3" t="s">
        <v>1074</v>
      </c>
      <c r="C325" s="3" t="s">
        <v>2740</v>
      </c>
      <c r="D325" s="3" t="s">
        <v>1392</v>
      </c>
      <c r="E325" s="4" t="s">
        <v>1751</v>
      </c>
      <c r="F325" s="3" t="s">
        <v>1972</v>
      </c>
      <c r="G325" s="19">
        <v>45875</v>
      </c>
      <c r="H325" s="19">
        <v>40546</v>
      </c>
      <c r="I325" s="45">
        <v>10.24</v>
      </c>
      <c r="J325" s="45">
        <v>11.522365591</v>
      </c>
      <c r="K325" s="37"/>
      <c r="L325" s="19">
        <v>45631</v>
      </c>
      <c r="M325" s="43">
        <v>18.012160000000002</v>
      </c>
      <c r="N325" s="43">
        <v>240.58854030000001</v>
      </c>
      <c r="O325" s="37"/>
      <c r="Q325" s="6">
        <v>2.1956087825000001E-2</v>
      </c>
      <c r="R325" s="6">
        <v>1.4674199201E-2</v>
      </c>
      <c r="S325" s="6">
        <v>-4.3753038407999996E-3</v>
      </c>
      <c r="T325" s="6">
        <v>-1.4839762741E-2</v>
      </c>
      <c r="U325" s="6">
        <v>0.10293141165</v>
      </c>
      <c r="V325" s="6">
        <v>-0.10795096878</v>
      </c>
      <c r="W325" s="6">
        <v>1.6318207689999999</v>
      </c>
      <c r="X325" s="6">
        <v>1.1011165069</v>
      </c>
      <c r="Y325" s="6">
        <v>-5.2635767563000001E-2</v>
      </c>
      <c r="Z325" s="6">
        <v>-0.13142855119999999</v>
      </c>
      <c r="AB325" s="7">
        <v>0.47339121538000001</v>
      </c>
      <c r="AC325" s="7">
        <v>4.7186520773E-2</v>
      </c>
      <c r="AD325" s="8">
        <v>0.32489705363999999</v>
      </c>
      <c r="AE325" s="7">
        <v>0.23030303029999999</v>
      </c>
      <c r="AF325" s="7">
        <v>-0.28066493954999999</v>
      </c>
      <c r="AG325" s="4">
        <v>6</v>
      </c>
      <c r="AH325" s="9">
        <v>0.02</v>
      </c>
      <c r="AI325" s="10">
        <v>0.19</v>
      </c>
    </row>
    <row r="326" spans="2:35" x14ac:dyDescent="0.2">
      <c r="B326" s="3" t="s">
        <v>153</v>
      </c>
      <c r="C326" s="3" t="s">
        <v>549</v>
      </c>
      <c r="D326" s="3" t="s">
        <v>743</v>
      </c>
      <c r="E326" s="4" t="s">
        <v>1764</v>
      </c>
      <c r="F326" s="3" t="s">
        <v>1974</v>
      </c>
      <c r="G326" s="19">
        <v>45874</v>
      </c>
      <c r="H326" s="19">
        <v>34522</v>
      </c>
      <c r="I326" s="45">
        <v>18.75</v>
      </c>
      <c r="J326" s="45">
        <v>21.15</v>
      </c>
      <c r="K326" s="37"/>
      <c r="L326" s="19">
        <v>45805</v>
      </c>
      <c r="M326" s="43">
        <v>26.193750000000001</v>
      </c>
      <c r="N326" s="43">
        <v>51.269445658999999</v>
      </c>
      <c r="O326" s="37"/>
      <c r="Q326" s="6">
        <v>2.0130576713E-2</v>
      </c>
      <c r="R326" s="6">
        <v>2.4988442664999999E-2</v>
      </c>
      <c r="S326" s="6">
        <v>-5.3030303030000003E-2</v>
      </c>
      <c r="T326" s="6">
        <v>-5.6189865722999999E-2</v>
      </c>
      <c r="U326" s="6">
        <v>0.34024303074000001</v>
      </c>
      <c r="V326" s="6">
        <v>0.12566740597000001</v>
      </c>
      <c r="W326" s="6">
        <v>1.0587427944000001</v>
      </c>
      <c r="X326" s="6">
        <v>0.53910437011000001</v>
      </c>
      <c r="Y326" s="6">
        <v>0.26946513202</v>
      </c>
      <c r="Z326" s="6">
        <v>0.19847120687</v>
      </c>
      <c r="AB326" s="7"/>
      <c r="AC326" s="7"/>
      <c r="AD326" s="8"/>
      <c r="AE326" s="7">
        <v>0.15207373271999999</v>
      </c>
      <c r="AF326" s="7">
        <v>-0.10725254923999999</v>
      </c>
      <c r="AG326" s="4">
        <v>5</v>
      </c>
      <c r="AH326" s="9">
        <v>0</v>
      </c>
      <c r="AI326" s="10">
        <v>0</v>
      </c>
    </row>
    <row r="327" spans="2:35" x14ac:dyDescent="0.2">
      <c r="B327" s="3" t="s">
        <v>154</v>
      </c>
      <c r="C327" s="3" t="s">
        <v>549</v>
      </c>
      <c r="D327" s="3" t="s">
        <v>744</v>
      </c>
      <c r="E327" s="4" t="s">
        <v>1764</v>
      </c>
      <c r="F327" s="3" t="s">
        <v>1974</v>
      </c>
      <c r="G327" s="19">
        <v>45875</v>
      </c>
      <c r="H327" s="19">
        <v>35528</v>
      </c>
      <c r="I327" s="45">
        <v>22.8</v>
      </c>
      <c r="J327" s="45">
        <v>27.48</v>
      </c>
      <c r="K327" s="37"/>
      <c r="L327" s="19">
        <v>45796</v>
      </c>
      <c r="M327" s="43">
        <v>556.36559999999997</v>
      </c>
      <c r="N327" s="43">
        <v>356.78521777999998</v>
      </c>
      <c r="O327" s="37"/>
      <c r="Q327" s="6">
        <v>-1.7241379312E-2</v>
      </c>
      <c r="R327" s="6">
        <v>-2.4523267934999999E-2</v>
      </c>
      <c r="S327" s="6">
        <v>-8.7635054022000003E-2</v>
      </c>
      <c r="T327" s="6">
        <v>-9.8099512922999996E-2</v>
      </c>
      <c r="U327" s="6">
        <v>0.22580645160999999</v>
      </c>
      <c r="V327" s="6">
        <v>1.4924071166999999E-2</v>
      </c>
      <c r="W327" s="6">
        <v>1.1509433962</v>
      </c>
      <c r="X327" s="6">
        <v>0.62023913416999998</v>
      </c>
      <c r="Y327" s="6">
        <v>0.23913043478000001</v>
      </c>
      <c r="Z327" s="6">
        <v>0.16033765115000001</v>
      </c>
      <c r="AB327" s="7">
        <v>0.37062299723999997</v>
      </c>
      <c r="AC327" s="7">
        <v>3.8291677853999999E-2</v>
      </c>
      <c r="AD327" s="8">
        <v>0.80653369347000003</v>
      </c>
      <c r="AE327" s="7">
        <v>0.16930022573</v>
      </c>
      <c r="AF327" s="7">
        <v>-0.13167082293999999</v>
      </c>
      <c r="AG327" s="4">
        <v>6</v>
      </c>
      <c r="AH327" s="9">
        <v>0</v>
      </c>
      <c r="AI327" s="10">
        <v>0</v>
      </c>
    </row>
    <row r="328" spans="2:35" x14ac:dyDescent="0.2">
      <c r="B328" s="3" t="s">
        <v>10</v>
      </c>
      <c r="C328" s="3" t="s">
        <v>550</v>
      </c>
      <c r="D328" s="3" t="s">
        <v>745</v>
      </c>
      <c r="E328" s="4" t="s">
        <v>1749</v>
      </c>
      <c r="F328" s="3" t="s">
        <v>1964</v>
      </c>
      <c r="G328" s="19">
        <v>45875</v>
      </c>
      <c r="H328" s="19">
        <v>38873</v>
      </c>
      <c r="I328" s="45">
        <v>57.14</v>
      </c>
      <c r="J328" s="45">
        <v>61.02</v>
      </c>
      <c r="K328" s="37"/>
      <c r="L328" s="19">
        <v>45841</v>
      </c>
      <c r="M328" s="43">
        <v>121323.13354</v>
      </c>
      <c r="N328" s="43">
        <v>97540.668680999996</v>
      </c>
      <c r="O328" s="37"/>
      <c r="Q328" s="6">
        <v>-5.2475074244000004E-4</v>
      </c>
      <c r="R328" s="6">
        <v>-7.8066393661999998E-3</v>
      </c>
      <c r="S328" s="6">
        <v>-6.3585709603000001E-2</v>
      </c>
      <c r="T328" s="6">
        <v>-7.4050168503999994E-2</v>
      </c>
      <c r="U328" s="6">
        <v>1.0989646544</v>
      </c>
      <c r="V328" s="6">
        <v>0.88808227394999995</v>
      </c>
      <c r="W328" s="6">
        <v>4.5316041424</v>
      </c>
      <c r="X328" s="6">
        <v>4.0008998803000004</v>
      </c>
      <c r="Y328" s="6">
        <v>0.55934533348000004</v>
      </c>
      <c r="Z328" s="6">
        <v>0.48055254985000001</v>
      </c>
      <c r="AB328" s="7">
        <v>0.44566906222000002</v>
      </c>
      <c r="AC328" s="7">
        <v>4.6750512268999997E-2</v>
      </c>
      <c r="AD328" s="8">
        <v>2.4879337811000002</v>
      </c>
      <c r="AE328" s="7">
        <v>0.23744292237</v>
      </c>
      <c r="AF328" s="7">
        <v>-5.2304212608999999E-2</v>
      </c>
      <c r="AG328" s="4">
        <v>7</v>
      </c>
      <c r="AH328" s="9">
        <v>1.7994862385E-3</v>
      </c>
      <c r="AI328" s="10">
        <v>1.2259000000000001E-2</v>
      </c>
    </row>
    <row r="329" spans="2:35" x14ac:dyDescent="0.2">
      <c r="B329" s="3" t="s">
        <v>296</v>
      </c>
      <c r="C329" s="3" t="s">
        <v>2469</v>
      </c>
      <c r="D329" s="3" t="s">
        <v>897</v>
      </c>
      <c r="E329" s="4" t="s">
        <v>1741</v>
      </c>
      <c r="F329" s="3" t="s">
        <v>1972</v>
      </c>
      <c r="G329" s="19">
        <v>45875</v>
      </c>
      <c r="H329" s="19">
        <v>40546</v>
      </c>
      <c r="I329" s="45">
        <v>1.86</v>
      </c>
      <c r="J329" s="45">
        <v>2.87</v>
      </c>
      <c r="K329" s="37"/>
      <c r="L329" s="19">
        <v>45569</v>
      </c>
      <c r="M329" s="43">
        <v>193.27632</v>
      </c>
      <c r="N329" s="43">
        <v>426.39515667000001</v>
      </c>
      <c r="O329" s="37"/>
      <c r="Q329" s="6">
        <v>0</v>
      </c>
      <c r="R329" s="6">
        <v>-7.2818886237999998E-3</v>
      </c>
      <c r="S329" s="6">
        <v>-2.6178010471000001E-2</v>
      </c>
      <c r="T329" s="6">
        <v>-3.6642469371999997E-2</v>
      </c>
      <c r="U329" s="6">
        <v>0.24832214764999999</v>
      </c>
      <c r="V329" s="6">
        <v>3.7439767207999998E-2</v>
      </c>
      <c r="W329" s="6">
        <v>-0.73352435530000004</v>
      </c>
      <c r="X329" s="6">
        <v>-1.2642286173999999</v>
      </c>
      <c r="Y329" s="6">
        <v>-8.3743842363999996E-2</v>
      </c>
      <c r="Z329" s="6">
        <v>-0.16253662599999999</v>
      </c>
      <c r="AB329" s="7">
        <v>0.73332699465999995</v>
      </c>
      <c r="AC329" s="7">
        <v>7.7263159703999995E-2</v>
      </c>
      <c r="AD329" s="8">
        <v>0.78826294657999996</v>
      </c>
      <c r="AE329" s="7">
        <v>0.49171270717999999</v>
      </c>
      <c r="AF329" s="7">
        <v>-0.21810699588999999</v>
      </c>
      <c r="AG329" s="4">
        <v>4</v>
      </c>
      <c r="AH329" s="9">
        <v>0</v>
      </c>
      <c r="AI329" s="10">
        <v>0</v>
      </c>
    </row>
    <row r="330" spans="2:35" x14ac:dyDescent="0.2">
      <c r="B330" s="3" t="s">
        <v>150</v>
      </c>
      <c r="C330" s="3" t="s">
        <v>2789</v>
      </c>
      <c r="D330" s="3" t="s">
        <v>740</v>
      </c>
      <c r="E330" s="4" t="s">
        <v>1746</v>
      </c>
      <c r="F330" s="3" t="s">
        <v>1971</v>
      </c>
      <c r="G330" s="19">
        <v>45875</v>
      </c>
      <c r="H330" s="19">
        <v>39198</v>
      </c>
      <c r="I330" s="45">
        <v>31.31</v>
      </c>
      <c r="J330" s="45">
        <v>49.23</v>
      </c>
      <c r="K330" s="37"/>
      <c r="L330" s="19">
        <v>45639</v>
      </c>
      <c r="M330" s="43">
        <v>5299.24881</v>
      </c>
      <c r="N330" s="43">
        <v>3107.8349790000002</v>
      </c>
      <c r="O330" s="37"/>
      <c r="Q330" s="6">
        <v>4.4362908606E-2</v>
      </c>
      <c r="R330" s="6">
        <v>3.7081019982000002E-2</v>
      </c>
      <c r="S330" s="6">
        <v>0.19049429658</v>
      </c>
      <c r="T330" s="6">
        <v>0.18002983768</v>
      </c>
      <c r="U330" s="6">
        <v>1.1155405405000001</v>
      </c>
      <c r="V330" s="6">
        <v>0.9046581601</v>
      </c>
      <c r="W330" s="6">
        <v>3.4728571429000001</v>
      </c>
      <c r="X330" s="6">
        <v>2.9421528808000001</v>
      </c>
      <c r="Y330" s="6">
        <v>-0.27033325564999999</v>
      </c>
      <c r="Z330" s="6">
        <v>-0.34912603928000002</v>
      </c>
      <c r="AB330" s="7">
        <v>0.61980151328999999</v>
      </c>
      <c r="AC330" s="7">
        <v>6.4346661442999997E-2</v>
      </c>
      <c r="AD330" s="8">
        <v>2.5184979408000001</v>
      </c>
      <c r="AE330" s="7">
        <v>0.37388316151000001</v>
      </c>
      <c r="AF330" s="7">
        <v>-0.19824455206</v>
      </c>
      <c r="AG330" s="4">
        <v>7</v>
      </c>
      <c r="AH330" s="9">
        <v>0</v>
      </c>
      <c r="AI330" s="10">
        <v>0</v>
      </c>
    </row>
    <row r="331" spans="2:35" x14ac:dyDescent="0.2">
      <c r="B331" s="3" t="s">
        <v>2981</v>
      </c>
      <c r="C331" s="3" t="s">
        <v>3062</v>
      </c>
      <c r="D331" s="3" t="s">
        <v>3152</v>
      </c>
      <c r="E331" s="4" t="s">
        <v>2437</v>
      </c>
      <c r="F331" s="3" t="s">
        <v>1960</v>
      </c>
      <c r="G331" s="19">
        <v>45875</v>
      </c>
      <c r="H331" s="19">
        <v>45839</v>
      </c>
      <c r="I331" s="45">
        <v>6.14</v>
      </c>
      <c r="J331" s="45"/>
      <c r="K331" s="37"/>
      <c r="L331" s="19"/>
      <c r="M331" s="43">
        <v>1634.96534</v>
      </c>
      <c r="N331" s="43"/>
      <c r="O331" s="37"/>
      <c r="Q331" s="6">
        <v>1.1532125205E-2</v>
      </c>
      <c r="R331" s="6">
        <v>4.2502365814000003E-3</v>
      </c>
      <c r="S331" s="6">
        <v>0.57033248081999999</v>
      </c>
      <c r="T331" s="6">
        <v>0.55986802191999996</v>
      </c>
      <c r="U331" s="6"/>
      <c r="V331" s="6"/>
      <c r="W331" s="6"/>
      <c r="X331" s="6"/>
      <c r="Y331" s="6"/>
      <c r="Z331" s="6"/>
      <c r="AB331" s="7"/>
      <c r="AC331" s="7"/>
      <c r="AD331" s="8"/>
      <c r="AE331" s="7">
        <v>0.13914656772</v>
      </c>
      <c r="AF331" s="7">
        <v>0.13914656772</v>
      </c>
      <c r="AG331" s="4"/>
      <c r="AH331" s="9"/>
      <c r="AI331" s="10"/>
    </row>
    <row r="332" spans="2:35" x14ac:dyDescent="0.2">
      <c r="B332" s="3" t="s">
        <v>155</v>
      </c>
      <c r="C332" s="3" t="s">
        <v>3063</v>
      </c>
      <c r="D332" s="3" t="s">
        <v>746</v>
      </c>
      <c r="E332" s="4" t="s">
        <v>1743</v>
      </c>
      <c r="F332" s="3" t="s">
        <v>2003</v>
      </c>
      <c r="G332" s="19">
        <v>45875</v>
      </c>
      <c r="H332" s="19">
        <v>40546</v>
      </c>
      <c r="I332" s="45">
        <v>47.01</v>
      </c>
      <c r="J332" s="45">
        <v>47.16</v>
      </c>
      <c r="K332" s="37"/>
      <c r="L332" s="19">
        <v>45810</v>
      </c>
      <c r="M332" s="43">
        <v>178992.40839</v>
      </c>
      <c r="N332" s="43">
        <v>169233.07034999999</v>
      </c>
      <c r="O332" s="37"/>
      <c r="Q332" s="6">
        <v>5.7766367136000002E-3</v>
      </c>
      <c r="R332" s="6">
        <v>-1.5052519102E-3</v>
      </c>
      <c r="S332" s="6">
        <v>5.0737594992999999E-2</v>
      </c>
      <c r="T332" s="6">
        <v>4.0273136091999999E-2</v>
      </c>
      <c r="U332" s="6">
        <v>0.22805642633000001</v>
      </c>
      <c r="V332" s="6">
        <v>1.7174045886000001E-2</v>
      </c>
      <c r="W332" s="6">
        <v>0.26338218955999998</v>
      </c>
      <c r="X332" s="6">
        <v>-0.26732207249000001</v>
      </c>
      <c r="Y332" s="6">
        <v>0.10794249352</v>
      </c>
      <c r="Z332" s="6">
        <v>2.9149709885999998E-2</v>
      </c>
      <c r="AB332" s="7">
        <v>0.17753115711</v>
      </c>
      <c r="AC332" s="7">
        <v>1.8259280659E-2</v>
      </c>
      <c r="AD332" s="8">
        <v>1.0457997466</v>
      </c>
      <c r="AE332" s="7">
        <v>7.3762376237999999E-2</v>
      </c>
      <c r="AF332" s="7">
        <v>-2.4956970738999999E-2</v>
      </c>
      <c r="AG332" s="4">
        <v>7</v>
      </c>
      <c r="AH332" s="9">
        <v>0</v>
      </c>
      <c r="AI332" s="10">
        <v>0</v>
      </c>
    </row>
    <row r="333" spans="2:35" x14ac:dyDescent="0.2">
      <c r="B333" s="3" t="s">
        <v>156</v>
      </c>
      <c r="C333" s="3" t="s">
        <v>1858</v>
      </c>
      <c r="D333" s="3" t="s">
        <v>747</v>
      </c>
      <c r="E333" s="4" t="s">
        <v>1745</v>
      </c>
      <c r="F333" s="3" t="s">
        <v>1956</v>
      </c>
      <c r="G333" s="19">
        <v>45875</v>
      </c>
      <c r="H333" s="19">
        <v>43307</v>
      </c>
      <c r="I333" s="45">
        <v>11.81</v>
      </c>
      <c r="J333" s="45">
        <v>34.49</v>
      </c>
      <c r="K333" s="37"/>
      <c r="L333" s="19">
        <v>45701</v>
      </c>
      <c r="M333" s="43">
        <v>6475.4938599999996</v>
      </c>
      <c r="N333" s="43">
        <v>14528.969345</v>
      </c>
      <c r="O333" s="37"/>
      <c r="Q333" s="6">
        <v>6.8201193517000002E-3</v>
      </c>
      <c r="R333" s="6">
        <v>-4.6176927208000003E-4</v>
      </c>
      <c r="S333" s="6">
        <v>-0.23806451612999999</v>
      </c>
      <c r="T333" s="6">
        <v>-0.24852897502999999</v>
      </c>
      <c r="U333" s="6">
        <v>-0.60141748228000003</v>
      </c>
      <c r="V333" s="6">
        <v>-0.81229986272999999</v>
      </c>
      <c r="W333" s="6">
        <v>-0.89259730811000004</v>
      </c>
      <c r="X333" s="6">
        <v>-1.4233015702</v>
      </c>
      <c r="Y333" s="6">
        <v>-0.61779935274999997</v>
      </c>
      <c r="Z333" s="6">
        <v>-0.69659213637999995</v>
      </c>
      <c r="AB333" s="7">
        <v>0.58387257066999998</v>
      </c>
      <c r="AC333" s="7">
        <v>5.8180363115000001E-2</v>
      </c>
      <c r="AD333" s="8">
        <v>-1.1089554528000001</v>
      </c>
      <c r="AE333" s="7">
        <v>0.19704016913</v>
      </c>
      <c r="AF333" s="7">
        <v>-0.26218383713999999</v>
      </c>
      <c r="AG333" s="4">
        <v>3</v>
      </c>
      <c r="AH333" s="9">
        <v>0</v>
      </c>
      <c r="AI333" s="10">
        <v>0</v>
      </c>
    </row>
    <row r="334" spans="2:35" x14ac:dyDescent="0.2">
      <c r="B334" s="3" t="s">
        <v>157</v>
      </c>
      <c r="C334" s="3" t="s">
        <v>551</v>
      </c>
      <c r="D334" s="3" t="s">
        <v>748</v>
      </c>
      <c r="E334" s="4" t="s">
        <v>1743</v>
      </c>
      <c r="F334" s="3" t="s">
        <v>1970</v>
      </c>
      <c r="G334" s="19">
        <v>45875</v>
      </c>
      <c r="H334" s="19">
        <v>40546</v>
      </c>
      <c r="I334" s="45">
        <v>5.25</v>
      </c>
      <c r="J334" s="45">
        <v>5.84</v>
      </c>
      <c r="K334" s="37"/>
      <c r="L334" s="19">
        <v>45849</v>
      </c>
      <c r="M334" s="43">
        <v>34751.555999999997</v>
      </c>
      <c r="N334" s="43">
        <v>59515.113837999997</v>
      </c>
      <c r="O334" s="37"/>
      <c r="Q334" s="6">
        <v>-1.9011406848000001E-3</v>
      </c>
      <c r="R334" s="6">
        <v>-9.1830293086000003E-3</v>
      </c>
      <c r="S334" s="6">
        <v>3.3464566927999997E-2</v>
      </c>
      <c r="T334" s="6">
        <v>2.3000108027000001E-2</v>
      </c>
      <c r="U334" s="6">
        <v>0.66139240505999997</v>
      </c>
      <c r="V334" s="6">
        <v>0.45051002462</v>
      </c>
      <c r="W334" s="6">
        <v>0.42276422763999999</v>
      </c>
      <c r="X334" s="6">
        <v>-0.1079400344</v>
      </c>
      <c r="Y334" s="6">
        <v>0.43442622950999998</v>
      </c>
      <c r="Z334" s="6">
        <v>0.35563344588000001</v>
      </c>
      <c r="AB334" s="7">
        <v>0.71273512944999995</v>
      </c>
      <c r="AC334" s="7">
        <v>7.4783242269999994E-2</v>
      </c>
      <c r="AD334" s="8">
        <v>1.6651050810000001</v>
      </c>
      <c r="AE334" s="7">
        <v>0.36288088642999999</v>
      </c>
      <c r="AF334" s="7">
        <v>-0.16468253967999999</v>
      </c>
      <c r="AG334" s="4">
        <v>7</v>
      </c>
      <c r="AH334" s="9">
        <v>0</v>
      </c>
      <c r="AI334" s="10">
        <v>0</v>
      </c>
    </row>
    <row r="335" spans="2:35" x14ac:dyDescent="0.2">
      <c r="B335" s="3" t="s">
        <v>1075</v>
      </c>
      <c r="C335" s="3" t="s">
        <v>1544</v>
      </c>
      <c r="D335" s="3" t="s">
        <v>1393</v>
      </c>
      <c r="E335" s="4" t="s">
        <v>1744</v>
      </c>
      <c r="F335" s="3" t="s">
        <v>1961</v>
      </c>
      <c r="G335" s="19">
        <v>44798</v>
      </c>
      <c r="H335" s="19">
        <v>36725</v>
      </c>
      <c r="I335" s="45">
        <v>0.29260000000000003</v>
      </c>
      <c r="J335" s="45">
        <v>6.76</v>
      </c>
      <c r="K335" s="37"/>
      <c r="L335" s="19">
        <v>44511</v>
      </c>
      <c r="M335" s="43">
        <v>11377.668194</v>
      </c>
      <c r="N335" s="43">
        <v>30098.866104000001</v>
      </c>
      <c r="O335" s="37"/>
      <c r="Q335" s="6">
        <v>-4.9999999998999997E-2</v>
      </c>
      <c r="R335" s="6">
        <v>-6.4091581999000002E-2</v>
      </c>
      <c r="S335" s="6">
        <v>-0.34977777778000002</v>
      </c>
      <c r="T335" s="6">
        <v>-0.40833320224000003</v>
      </c>
      <c r="U335" s="6">
        <v>-0.88434782608999996</v>
      </c>
      <c r="V335" s="6">
        <v>-0.81827633</v>
      </c>
      <c r="W335" s="6">
        <v>-0.89910344827999999</v>
      </c>
      <c r="X335" s="6">
        <v>-1.3739744577999999</v>
      </c>
      <c r="Y335" s="6">
        <v>-0.92218085106000003</v>
      </c>
      <c r="Z335" s="6">
        <v>-0.80320506751999998</v>
      </c>
      <c r="AB335" s="7">
        <v>1.6405098375</v>
      </c>
      <c r="AC335" s="7">
        <v>0.17222927494000001</v>
      </c>
      <c r="AD335" s="8"/>
      <c r="AE335" s="7">
        <v>0.41484716157000001</v>
      </c>
      <c r="AF335" s="7">
        <v>-0.73614999999999997</v>
      </c>
      <c r="AG335" s="4">
        <v>5</v>
      </c>
      <c r="AH335" s="9">
        <v>0</v>
      </c>
      <c r="AI335" s="10">
        <v>0</v>
      </c>
    </row>
    <row r="336" spans="2:35" x14ac:dyDescent="0.2">
      <c r="B336" s="3" t="s">
        <v>158</v>
      </c>
      <c r="C336" s="3" t="s">
        <v>552</v>
      </c>
      <c r="D336" s="3" t="s">
        <v>749</v>
      </c>
      <c r="E336" s="4" t="s">
        <v>1764</v>
      </c>
      <c r="F336" s="3" t="s">
        <v>1971</v>
      </c>
      <c r="G336" s="19">
        <v>44729</v>
      </c>
      <c r="H336" s="19">
        <v>34262</v>
      </c>
      <c r="I336" s="45">
        <v>4.8099999999999996</v>
      </c>
      <c r="J336" s="45">
        <v>7.200318094</v>
      </c>
      <c r="K336" s="37"/>
      <c r="L336" s="19">
        <v>44379</v>
      </c>
      <c r="M336" s="43">
        <v>143908.26879</v>
      </c>
      <c r="N336" s="43">
        <v>14840.75272</v>
      </c>
      <c r="O336" s="37"/>
      <c r="Q336" s="6">
        <v>-4.7524752476E-2</v>
      </c>
      <c r="R336" s="6">
        <v>-4.9725599544E-2</v>
      </c>
      <c r="S336" s="6">
        <v>-0.15173919348000001</v>
      </c>
      <c r="T336" s="6">
        <v>-5.0485784818E-2</v>
      </c>
      <c r="U336" s="6">
        <v>-0.28307014782000001</v>
      </c>
      <c r="V336" s="6">
        <v>-0.15350166377999999</v>
      </c>
      <c r="W336" s="6">
        <v>-0.34650877529000002</v>
      </c>
      <c r="X336" s="6">
        <v>-0.61822492280999997</v>
      </c>
      <c r="Y336" s="6">
        <v>-9.98840275E-2</v>
      </c>
      <c r="Z336" s="6">
        <v>0.12909179800000001</v>
      </c>
      <c r="AB336" s="7">
        <v>0.31642333209000001</v>
      </c>
      <c r="AC336" s="7">
        <v>3.2690529821E-2</v>
      </c>
      <c r="AD336" s="8"/>
      <c r="AE336" s="7">
        <v>9.5406360422E-2</v>
      </c>
      <c r="AF336" s="7">
        <v>-0.16189111748000001</v>
      </c>
      <c r="AG336" s="4">
        <v>4</v>
      </c>
      <c r="AH336" s="9">
        <v>1.5166471448999999E-2</v>
      </c>
      <c r="AI336" s="10">
        <v>2.0717399999999999E-3</v>
      </c>
    </row>
    <row r="337" spans="2:35" x14ac:dyDescent="0.2">
      <c r="B337" s="3" t="s">
        <v>159</v>
      </c>
      <c r="C337" s="3" t="s">
        <v>553</v>
      </c>
      <c r="D337" s="3" t="s">
        <v>750</v>
      </c>
      <c r="E337" s="4" t="s">
        <v>1764</v>
      </c>
      <c r="F337" s="3" t="s">
        <v>1971</v>
      </c>
      <c r="G337" s="19">
        <v>45875</v>
      </c>
      <c r="H337" s="19">
        <v>42481</v>
      </c>
      <c r="I337" s="45">
        <v>3.28</v>
      </c>
      <c r="J337" s="45">
        <v>3.7912082860999998</v>
      </c>
      <c r="K337" s="37"/>
      <c r="L337" s="19">
        <v>45791</v>
      </c>
      <c r="M337" s="43">
        <v>2373.6966400000001</v>
      </c>
      <c r="N337" s="43">
        <v>3379.2139919000001</v>
      </c>
      <c r="O337" s="37"/>
      <c r="Q337" s="6">
        <v>0</v>
      </c>
      <c r="R337" s="6">
        <v>-7.2818886237999998E-3</v>
      </c>
      <c r="S337" s="6">
        <v>-9.8901098901999995E-2</v>
      </c>
      <c r="T337" s="6">
        <v>-0.1093655578</v>
      </c>
      <c r="U337" s="6">
        <v>0.32185314460999997</v>
      </c>
      <c r="V337" s="6">
        <v>0.11097076416</v>
      </c>
      <c r="W337" s="6">
        <v>1.4705238273000001</v>
      </c>
      <c r="X337" s="6">
        <v>0.93981956526999999</v>
      </c>
      <c r="Y337" s="6">
        <v>0.21169871589</v>
      </c>
      <c r="Z337" s="6">
        <v>0.13290593226</v>
      </c>
      <c r="AB337" s="7">
        <v>0.29284133145000002</v>
      </c>
      <c r="AC337" s="7">
        <v>3.0181388111000001E-2</v>
      </c>
      <c r="AD337" s="8">
        <v>1.1385405384</v>
      </c>
      <c r="AE337" s="7">
        <v>7.2461043515000004E-2</v>
      </c>
      <c r="AF337" s="7">
        <v>-0.12396694213999999</v>
      </c>
      <c r="AG337" s="4">
        <v>7</v>
      </c>
      <c r="AH337" s="9">
        <v>8.4937499999999999E-2</v>
      </c>
      <c r="AI337" s="10">
        <v>4.4847000000000003E-3</v>
      </c>
    </row>
    <row r="338" spans="2:35" x14ac:dyDescent="0.2">
      <c r="B338" s="3" t="s">
        <v>160</v>
      </c>
      <c r="C338" s="3" t="s">
        <v>554</v>
      </c>
      <c r="D338" s="3" t="s">
        <v>751</v>
      </c>
      <c r="E338" s="4" t="s">
        <v>1743</v>
      </c>
      <c r="F338" s="3" t="s">
        <v>1994</v>
      </c>
      <c r="G338" s="19">
        <v>45442</v>
      </c>
      <c r="H338" s="19">
        <v>40546</v>
      </c>
      <c r="I338" s="45">
        <v>20.09</v>
      </c>
      <c r="J338" s="45">
        <v>20.365818856000001</v>
      </c>
      <c r="K338" s="37"/>
      <c r="L338" s="19">
        <v>45394</v>
      </c>
      <c r="M338" s="43">
        <v>109821.1814</v>
      </c>
      <c r="N338" s="43">
        <v>53072.881665000001</v>
      </c>
      <c r="O338" s="37"/>
      <c r="Q338" s="6">
        <v>6.6479350317E-3</v>
      </c>
      <c r="R338" s="6">
        <v>1.2622930048000001E-2</v>
      </c>
      <c r="S338" s="6">
        <v>4.1371887130999999E-2</v>
      </c>
      <c r="T338" s="6">
        <v>1.6970858632999999E-3</v>
      </c>
      <c r="U338" s="6">
        <v>0.45590590197999997</v>
      </c>
      <c r="V338" s="6">
        <v>0.21099920791999999</v>
      </c>
      <c r="W338" s="6">
        <v>2.2070254477</v>
      </c>
      <c r="X338" s="6">
        <v>1.9617012293</v>
      </c>
      <c r="Y338" s="6">
        <v>0.33409965226999999</v>
      </c>
      <c r="Z338" s="6">
        <v>0.23647562792999999</v>
      </c>
      <c r="AB338" s="7">
        <v>0.27729755959000002</v>
      </c>
      <c r="AC338" s="7">
        <v>2.8852584933000001E-2</v>
      </c>
      <c r="AD338" s="8"/>
      <c r="AE338" s="7">
        <v>0.22107438016</v>
      </c>
      <c r="AF338" s="7">
        <v>-5.8524989809999997E-2</v>
      </c>
      <c r="AG338" s="4">
        <v>6</v>
      </c>
      <c r="AH338" s="9">
        <v>3.4087217513999998E-2</v>
      </c>
      <c r="AI338" s="10">
        <v>0.48267500000000002</v>
      </c>
    </row>
    <row r="339" spans="2:35" x14ac:dyDescent="0.2">
      <c r="B339" s="3" t="s">
        <v>308</v>
      </c>
      <c r="C339" s="3" t="s">
        <v>2101</v>
      </c>
      <c r="D339" s="3" t="s">
        <v>911</v>
      </c>
      <c r="E339" s="4" t="s">
        <v>1768</v>
      </c>
      <c r="F339" s="3" t="s">
        <v>1978</v>
      </c>
      <c r="G339" s="19">
        <v>44232</v>
      </c>
      <c r="H339" s="19">
        <v>41620</v>
      </c>
      <c r="I339" s="45">
        <v>19.98</v>
      </c>
      <c r="J339" s="45">
        <v>39.397692677999999</v>
      </c>
      <c r="K339" s="37"/>
      <c r="L339" s="19">
        <v>43873</v>
      </c>
      <c r="M339" s="43">
        <v>3760.3120199999998</v>
      </c>
      <c r="N339" s="43">
        <v>3279.0068581</v>
      </c>
      <c r="O339" s="37"/>
      <c r="Q339" s="6">
        <v>4.7046523785000002E-2</v>
      </c>
      <c r="R339" s="6">
        <v>4.3149051330999999E-2</v>
      </c>
      <c r="S339" s="6">
        <v>0.18661137441</v>
      </c>
      <c r="T339" s="6">
        <v>0.14368784092</v>
      </c>
      <c r="U339" s="6">
        <v>-0.45770225240000001</v>
      </c>
      <c r="V339" s="6">
        <v>-0.62327686353</v>
      </c>
      <c r="W339" s="6">
        <v>-0.71273672481999994</v>
      </c>
      <c r="X339" s="6">
        <v>-1.1800519528</v>
      </c>
      <c r="Y339" s="6">
        <v>0.18310691081</v>
      </c>
      <c r="Z339" s="6">
        <v>0.14829392809</v>
      </c>
      <c r="AB339" s="7">
        <v>0.94472094620000002</v>
      </c>
      <c r="AC339" s="7">
        <v>9.6728241951999999E-2</v>
      </c>
      <c r="AD339" s="8"/>
      <c r="AE339" s="7">
        <v>0.56724419926000003</v>
      </c>
      <c r="AF339" s="7">
        <v>-0.3207179087</v>
      </c>
      <c r="AG339" s="4">
        <v>3</v>
      </c>
      <c r="AH339" s="9">
        <v>9.3333333332999997E-3</v>
      </c>
      <c r="AI339" s="10">
        <v>0.35</v>
      </c>
    </row>
    <row r="340" spans="2:35" x14ac:dyDescent="0.2">
      <c r="B340" s="3" t="s">
        <v>161</v>
      </c>
      <c r="C340" s="3" t="s">
        <v>555</v>
      </c>
      <c r="D340" s="3" t="s">
        <v>752</v>
      </c>
      <c r="E340" s="4" t="s">
        <v>1770</v>
      </c>
      <c r="F340" s="3" t="s">
        <v>1994</v>
      </c>
      <c r="G340" s="19">
        <v>45875</v>
      </c>
      <c r="H340" s="19">
        <v>40546</v>
      </c>
      <c r="I340" s="45">
        <v>34.520000000000003</v>
      </c>
      <c r="J340" s="45">
        <v>34.69</v>
      </c>
      <c r="K340" s="37"/>
      <c r="L340" s="19">
        <v>45863</v>
      </c>
      <c r="M340" s="43">
        <v>6665.8119999999999</v>
      </c>
      <c r="N340" s="43">
        <v>9254.5978847999995</v>
      </c>
      <c r="O340" s="37"/>
      <c r="Q340" s="6">
        <v>7.8832116797000005E-3</v>
      </c>
      <c r="R340" s="6">
        <v>6.0132305588999995E-4</v>
      </c>
      <c r="S340" s="6">
        <v>5.2759987802000002E-2</v>
      </c>
      <c r="T340" s="6">
        <v>4.2295528901000003E-2</v>
      </c>
      <c r="U340" s="6">
        <v>0.21365887601</v>
      </c>
      <c r="V340" s="6">
        <v>2.7764955632E-3</v>
      </c>
      <c r="W340" s="6">
        <v>0.79690771289999995</v>
      </c>
      <c r="X340" s="6">
        <v>0.26620345085000002</v>
      </c>
      <c r="Y340" s="6">
        <v>0.30795589052</v>
      </c>
      <c r="Z340" s="6">
        <v>0.22916310687999999</v>
      </c>
      <c r="AB340" s="7">
        <v>0.22590113131</v>
      </c>
      <c r="AC340" s="7">
        <v>2.3231541828E-2</v>
      </c>
      <c r="AD340" s="8">
        <v>0.87309024004000002</v>
      </c>
      <c r="AE340" s="7">
        <v>9.6752368064999997E-2</v>
      </c>
      <c r="AF340" s="7">
        <v>-8.1474296799000007E-2</v>
      </c>
      <c r="AG340" s="4">
        <v>7</v>
      </c>
      <c r="AH340" s="9">
        <v>7.1270049099999996E-2</v>
      </c>
      <c r="AI340" s="10">
        <v>1.0886499999999999</v>
      </c>
    </row>
    <row r="341" spans="2:35" x14ac:dyDescent="0.2">
      <c r="B341" s="3" t="s">
        <v>2473</v>
      </c>
      <c r="C341" s="3" t="s">
        <v>2490</v>
      </c>
      <c r="D341" s="3" t="s">
        <v>2482</v>
      </c>
      <c r="E341" s="4" t="s">
        <v>1751</v>
      </c>
      <c r="F341" s="3" t="s">
        <v>1971</v>
      </c>
      <c r="G341" s="19">
        <v>45875</v>
      </c>
      <c r="H341" s="19">
        <v>44966</v>
      </c>
      <c r="I341" s="45">
        <v>23.64</v>
      </c>
      <c r="J341" s="45">
        <v>27.14</v>
      </c>
      <c r="K341" s="37"/>
      <c r="L341" s="19">
        <v>45861</v>
      </c>
      <c r="M341" s="43">
        <v>924.44219999999996</v>
      </c>
      <c r="N341" s="43">
        <v>744.14601920999996</v>
      </c>
      <c r="O341" s="37"/>
      <c r="Q341" s="6">
        <v>2.0725388601999999E-2</v>
      </c>
      <c r="R341" s="6">
        <v>1.3443499978E-2</v>
      </c>
      <c r="S341" s="6">
        <v>-6.1159650514999997E-2</v>
      </c>
      <c r="T341" s="6">
        <v>-7.1624109416000004E-2</v>
      </c>
      <c r="U341" s="6">
        <v>0.55833882663000001</v>
      </c>
      <c r="V341" s="6">
        <v>0.34745644618999999</v>
      </c>
      <c r="W341" s="6"/>
      <c r="X341" s="6"/>
      <c r="Y341" s="6">
        <v>0.37083212524999998</v>
      </c>
      <c r="Z341" s="6">
        <v>0.29203934162</v>
      </c>
      <c r="AB341" s="7">
        <v>0.41631535897999999</v>
      </c>
      <c r="AC341" s="7">
        <v>4.2972545318000002E-2</v>
      </c>
      <c r="AD341" s="8">
        <v>1.8028781873999999</v>
      </c>
      <c r="AE341" s="7">
        <v>0.19412124922999999</v>
      </c>
      <c r="AF341" s="7">
        <v>-7.9153377790000007E-2</v>
      </c>
      <c r="AG341" s="4">
        <v>8</v>
      </c>
      <c r="AH341" s="9">
        <v>0</v>
      </c>
      <c r="AI341" s="10">
        <v>0</v>
      </c>
    </row>
    <row r="342" spans="2:35" x14ac:dyDescent="0.2">
      <c r="B342" s="3" t="s">
        <v>1076</v>
      </c>
      <c r="C342" s="3" t="s">
        <v>1545</v>
      </c>
      <c r="D342" s="3" t="s">
        <v>1394</v>
      </c>
      <c r="E342" s="4" t="s">
        <v>1751</v>
      </c>
      <c r="F342" s="3" t="s">
        <v>1961</v>
      </c>
      <c r="G342" s="19">
        <v>45875</v>
      </c>
      <c r="H342" s="19">
        <v>41851</v>
      </c>
      <c r="I342" s="45">
        <v>1.35</v>
      </c>
      <c r="J342" s="45">
        <v>1.69</v>
      </c>
      <c r="K342" s="37"/>
      <c r="L342" s="19">
        <v>45581</v>
      </c>
      <c r="M342" s="43">
        <v>438.34634999999997</v>
      </c>
      <c r="N342" s="43">
        <v>190.33775481999999</v>
      </c>
      <c r="O342" s="37"/>
      <c r="Q342" s="6">
        <v>-2.8776978416E-2</v>
      </c>
      <c r="R342" s="6">
        <v>-3.6058867039999998E-2</v>
      </c>
      <c r="S342" s="6">
        <v>0.14406779660999999</v>
      </c>
      <c r="T342" s="6">
        <v>0.13360333770999999</v>
      </c>
      <c r="U342" s="6">
        <v>6.2992125984000003E-2</v>
      </c>
      <c r="V342" s="6">
        <v>-0.14789025446000001</v>
      </c>
      <c r="W342" s="6">
        <v>-0.73837209301999995</v>
      </c>
      <c r="X342" s="6">
        <v>-1.2690763550999999</v>
      </c>
      <c r="Y342" s="6">
        <v>0.15384615385</v>
      </c>
      <c r="Z342" s="6">
        <v>7.5053370211999995E-2</v>
      </c>
      <c r="AB342" s="7">
        <v>0.70203955593</v>
      </c>
      <c r="AC342" s="7">
        <v>7.4285315530000007E-2</v>
      </c>
      <c r="AD342" s="8">
        <v>0.49285655331</v>
      </c>
      <c r="AE342" s="7">
        <v>0.33035714286000001</v>
      </c>
      <c r="AF342" s="7">
        <v>-0.19642857143</v>
      </c>
      <c r="AG342" s="4">
        <v>6</v>
      </c>
      <c r="AH342" s="9">
        <v>0</v>
      </c>
      <c r="AI342" s="10">
        <v>0</v>
      </c>
    </row>
    <row r="343" spans="2:35" x14ac:dyDescent="0.2">
      <c r="B343" s="3" t="s">
        <v>1077</v>
      </c>
      <c r="C343" s="3" t="s">
        <v>1546</v>
      </c>
      <c r="D343" s="3" t="s">
        <v>1395</v>
      </c>
      <c r="E343" s="4" t="s">
        <v>1758</v>
      </c>
      <c r="F343" s="3" t="s">
        <v>1965</v>
      </c>
      <c r="G343" s="19">
        <v>45839</v>
      </c>
      <c r="H343" s="19">
        <v>40546</v>
      </c>
      <c r="I343" s="45">
        <v>337.91</v>
      </c>
      <c r="J343" s="45">
        <v>348.31</v>
      </c>
      <c r="K343" s="37"/>
      <c r="L343" s="19">
        <v>45499</v>
      </c>
      <c r="M343" s="43">
        <v>80390.816460000002</v>
      </c>
      <c r="N343" s="43">
        <v>36987.68159</v>
      </c>
      <c r="O343" s="37"/>
      <c r="Q343" s="6">
        <v>4.6081579276000002E-3</v>
      </c>
      <c r="R343" s="6">
        <v>5.7266198019E-3</v>
      </c>
      <c r="S343" s="6">
        <v>8.6564580178999997E-3</v>
      </c>
      <c r="T343" s="6">
        <v>-3.9776392825E-2</v>
      </c>
      <c r="U343" s="6">
        <v>6.7713599595999999E-2</v>
      </c>
      <c r="V343" s="6">
        <v>-6.4324412563999997E-2</v>
      </c>
      <c r="W343" s="6">
        <v>0.53777191225999998</v>
      </c>
      <c r="X343" s="6">
        <v>-8.2483072276000005E-2</v>
      </c>
      <c r="Y343" s="6">
        <v>4.9247011335E-2</v>
      </c>
      <c r="Z343" s="6">
        <v>-4.5441996044000002E-3</v>
      </c>
      <c r="AB343" s="7">
        <v>0.11080623536</v>
      </c>
      <c r="AC343" s="7">
        <v>1.1372635721E-2</v>
      </c>
      <c r="AD343" s="8">
        <v>0.33997488715000002</v>
      </c>
      <c r="AE343" s="7">
        <v>1.7768127464E-2</v>
      </c>
      <c r="AF343" s="7">
        <v>-1.3527607362E-2</v>
      </c>
      <c r="AG343" s="4">
        <v>5</v>
      </c>
      <c r="AH343" s="9">
        <v>0</v>
      </c>
      <c r="AI343" s="10">
        <v>0</v>
      </c>
    </row>
    <row r="344" spans="2:35" x14ac:dyDescent="0.2">
      <c r="B344" s="3" t="s">
        <v>2982</v>
      </c>
      <c r="C344" s="3" t="s">
        <v>3064</v>
      </c>
      <c r="D344" s="3" t="s">
        <v>3153</v>
      </c>
      <c r="E344" s="4" t="s">
        <v>1741</v>
      </c>
      <c r="F344" s="3" t="s">
        <v>1960</v>
      </c>
      <c r="G344" s="19">
        <v>45875</v>
      </c>
      <c r="H344" s="19">
        <v>45693</v>
      </c>
      <c r="I344" s="45">
        <v>0.497</v>
      </c>
      <c r="J344" s="45"/>
      <c r="K344" s="37"/>
      <c r="L344" s="19"/>
      <c r="M344" s="43">
        <v>189.22131899999999</v>
      </c>
      <c r="N344" s="43">
        <v>2496.4453104999998</v>
      </c>
      <c r="O344" s="37"/>
      <c r="Q344" s="6">
        <v>-4.4046932103000001E-2</v>
      </c>
      <c r="R344" s="6">
        <v>-5.1328820726999999E-2</v>
      </c>
      <c r="S344" s="6">
        <v>-1.1928429423E-2</v>
      </c>
      <c r="T344" s="6">
        <v>-2.2392888324E-2</v>
      </c>
      <c r="U344" s="6"/>
      <c r="V344" s="6"/>
      <c r="W344" s="6"/>
      <c r="X344" s="6"/>
      <c r="Y344" s="6"/>
      <c r="Z344" s="6"/>
      <c r="AB344" s="7"/>
      <c r="AC344" s="7"/>
      <c r="AD344" s="8"/>
      <c r="AE344" s="7">
        <v>2.8775510203999999</v>
      </c>
      <c r="AF344" s="7">
        <v>-0.94409574468000002</v>
      </c>
      <c r="AG344" s="4"/>
      <c r="AH344" s="9"/>
      <c r="AI344" s="10"/>
    </row>
    <row r="345" spans="2:35" x14ac:dyDescent="0.2">
      <c r="B345" s="3" t="s">
        <v>162</v>
      </c>
      <c r="C345" s="3" t="s">
        <v>556</v>
      </c>
      <c r="D345" s="3" t="s">
        <v>753</v>
      </c>
      <c r="E345" s="4" t="s">
        <v>1771</v>
      </c>
      <c r="F345" s="3" t="s">
        <v>1989</v>
      </c>
      <c r="G345" s="19">
        <v>45875</v>
      </c>
      <c r="H345" s="19">
        <v>40546</v>
      </c>
      <c r="I345" s="45">
        <v>24.75</v>
      </c>
      <c r="J345" s="45">
        <v>28.08</v>
      </c>
      <c r="K345" s="37"/>
      <c r="L345" s="19">
        <v>45825</v>
      </c>
      <c r="M345" s="43">
        <v>244965.94649999999</v>
      </c>
      <c r="N345" s="43">
        <v>100660.04511000001</v>
      </c>
      <c r="O345" s="37"/>
      <c r="Q345" s="6">
        <v>-1.6686531585999999E-2</v>
      </c>
      <c r="R345" s="6">
        <v>-2.3968420210000001E-2</v>
      </c>
      <c r="S345" s="6">
        <v>-3.6590112883999999E-2</v>
      </c>
      <c r="T345" s="6">
        <v>-4.7054571784999999E-2</v>
      </c>
      <c r="U345" s="6">
        <v>1.9453269826E-2</v>
      </c>
      <c r="V345" s="6">
        <v>-0.19142911062000001</v>
      </c>
      <c r="W345" s="6">
        <v>-0.12922622622999999</v>
      </c>
      <c r="X345" s="6">
        <v>-0.65993048828</v>
      </c>
      <c r="Y345" s="6">
        <v>7.7516305699000004E-2</v>
      </c>
      <c r="Z345" s="6">
        <v>-1.2764779348E-3</v>
      </c>
      <c r="AB345" s="7">
        <v>0.33064735596</v>
      </c>
      <c r="AC345" s="7">
        <v>3.4003349905999999E-2</v>
      </c>
      <c r="AD345" s="8">
        <v>8.1421222296999995E-2</v>
      </c>
      <c r="AE345" s="7">
        <v>0.13082513895</v>
      </c>
      <c r="AF345" s="7">
        <v>-0.15727788279999999</v>
      </c>
      <c r="AG345" s="4">
        <v>6</v>
      </c>
      <c r="AH345" s="9">
        <v>5.5188495918999998E-2</v>
      </c>
      <c r="AI345" s="10">
        <v>1.42</v>
      </c>
    </row>
    <row r="346" spans="2:35" x14ac:dyDescent="0.2">
      <c r="B346" s="3" t="s">
        <v>163</v>
      </c>
      <c r="C346" s="3" t="s">
        <v>1859</v>
      </c>
      <c r="D346" s="3" t="s">
        <v>754</v>
      </c>
      <c r="E346" s="4" t="s">
        <v>1743</v>
      </c>
      <c r="F346" s="3" t="s">
        <v>1970</v>
      </c>
      <c r="G346" s="19">
        <v>45875</v>
      </c>
      <c r="H346" s="19">
        <v>43724</v>
      </c>
      <c r="I346" s="45">
        <v>6.57</v>
      </c>
      <c r="J346" s="45">
        <v>7.31</v>
      </c>
      <c r="K346" s="37"/>
      <c r="L346" s="19">
        <v>45813</v>
      </c>
      <c r="M346" s="43">
        <v>67546.71531</v>
      </c>
      <c r="N346" s="43">
        <v>89944.741175000003</v>
      </c>
      <c r="O346" s="37"/>
      <c r="Q346" s="6">
        <v>2.6562499999000001E-2</v>
      </c>
      <c r="R346" s="6">
        <v>1.9280611376000002E-2</v>
      </c>
      <c r="S346" s="6">
        <v>0.13275862069</v>
      </c>
      <c r="T346" s="6">
        <v>0.12229416177999999</v>
      </c>
      <c r="U346" s="6">
        <v>0.29841897232999998</v>
      </c>
      <c r="V346" s="6">
        <v>8.7536591886999998E-2</v>
      </c>
      <c r="W346" s="6">
        <v>0.63840399002000003</v>
      </c>
      <c r="X346" s="6">
        <v>0.10769972797000001</v>
      </c>
      <c r="Y346" s="6">
        <v>0.30876494024000001</v>
      </c>
      <c r="Z346" s="6">
        <v>0.22997215661000001</v>
      </c>
      <c r="AB346" s="7">
        <v>0.51857816242999999</v>
      </c>
      <c r="AC346" s="7">
        <v>5.3814847956E-2</v>
      </c>
      <c r="AD346" s="8">
        <v>1.0127120807000001</v>
      </c>
      <c r="AE346" s="7">
        <v>0.20916334660999999</v>
      </c>
      <c r="AF346" s="7">
        <v>-0.13273001508000001</v>
      </c>
      <c r="AG346" s="4">
        <v>6</v>
      </c>
      <c r="AH346" s="9">
        <v>0</v>
      </c>
      <c r="AI346" s="10">
        <v>0</v>
      </c>
    </row>
    <row r="347" spans="2:35" x14ac:dyDescent="0.2">
      <c r="B347" s="3" t="s">
        <v>2474</v>
      </c>
      <c r="C347" s="3" t="s">
        <v>2509</v>
      </c>
      <c r="D347" s="3" t="s">
        <v>2483</v>
      </c>
      <c r="E347" s="4" t="s">
        <v>1741</v>
      </c>
      <c r="F347" s="3" t="s">
        <v>1959</v>
      </c>
      <c r="G347" s="19">
        <v>45875</v>
      </c>
      <c r="H347" s="19">
        <v>44908</v>
      </c>
      <c r="I347" s="45">
        <v>6.5000000000000002E-2</v>
      </c>
      <c r="J347" s="45">
        <v>3.08</v>
      </c>
      <c r="K347" s="37"/>
      <c r="L347" s="19">
        <v>45854</v>
      </c>
      <c r="M347" s="43">
        <v>3827.72208</v>
      </c>
      <c r="N347" s="43">
        <v>3725.7146363000002</v>
      </c>
      <c r="O347" s="37"/>
      <c r="Q347" s="6">
        <v>-2.1084337349000001E-2</v>
      </c>
      <c r="R347" s="6">
        <v>-2.8366225972999998E-2</v>
      </c>
      <c r="S347" s="6">
        <v>-0.97499999999999998</v>
      </c>
      <c r="T347" s="6">
        <v>-0.98546445890000001</v>
      </c>
      <c r="U347" s="6">
        <v>-0.92</v>
      </c>
      <c r="V347" s="6">
        <v>-1.1308823804000001</v>
      </c>
      <c r="W347" s="6"/>
      <c r="X347" s="6"/>
      <c r="Y347" s="6">
        <v>-0.95220588235000003</v>
      </c>
      <c r="Z347" s="6">
        <v>-1.0309986659999999</v>
      </c>
      <c r="AB347" s="7">
        <v>3.3662441046999998</v>
      </c>
      <c r="AC347" s="7">
        <v>0.17592954095999999</v>
      </c>
      <c r="AD347" s="8">
        <v>0.20756238897000001</v>
      </c>
      <c r="AE347" s="7">
        <v>0.9709631728</v>
      </c>
      <c r="AF347" s="7">
        <v>-0.97624</v>
      </c>
      <c r="AG347" s="4">
        <v>6</v>
      </c>
      <c r="AH347" s="9">
        <v>0</v>
      </c>
      <c r="AI347" s="10">
        <v>0</v>
      </c>
    </row>
    <row r="348" spans="2:35" x14ac:dyDescent="0.2">
      <c r="B348" s="3" t="s">
        <v>1078</v>
      </c>
      <c r="C348" s="3" t="s">
        <v>1547</v>
      </c>
      <c r="D348" s="3" t="s">
        <v>1396</v>
      </c>
      <c r="E348" s="4" t="s">
        <v>914</v>
      </c>
      <c r="F348" s="3" t="s">
        <v>1972</v>
      </c>
      <c r="G348" s="19">
        <v>45875</v>
      </c>
      <c r="H348" s="19">
        <v>40546</v>
      </c>
      <c r="I348" s="45">
        <v>7.39</v>
      </c>
      <c r="J348" s="45">
        <v>8.86</v>
      </c>
      <c r="K348" s="37"/>
      <c r="L348" s="19">
        <v>45798</v>
      </c>
      <c r="M348" s="43">
        <v>57576.790639999999</v>
      </c>
      <c r="N348" s="43">
        <v>167029.3904</v>
      </c>
      <c r="O348" s="37"/>
      <c r="Q348" s="6">
        <v>1.3550135499000001E-3</v>
      </c>
      <c r="R348" s="6">
        <v>-5.9268750737999998E-3</v>
      </c>
      <c r="S348" s="6">
        <v>-0.13466042154999999</v>
      </c>
      <c r="T348" s="6">
        <v>-0.14512488044999999</v>
      </c>
      <c r="U348" s="6">
        <v>0.17451151307000001</v>
      </c>
      <c r="V348" s="6">
        <v>-3.6370867378999999E-2</v>
      </c>
      <c r="W348" s="6">
        <v>9.8892251493999994E-2</v>
      </c>
      <c r="X348" s="6">
        <v>-0.43181201056000001</v>
      </c>
      <c r="Y348" s="6">
        <v>-6.814695623E-2</v>
      </c>
      <c r="Z348" s="6">
        <v>-0.14693973986</v>
      </c>
      <c r="AB348" s="7">
        <v>0.33440951204000002</v>
      </c>
      <c r="AC348" s="7">
        <v>3.4343534944999997E-2</v>
      </c>
      <c r="AD348" s="8">
        <v>0.59480721081999999</v>
      </c>
      <c r="AE348" s="7">
        <v>0.12546141386000001</v>
      </c>
      <c r="AF348" s="7">
        <v>-0.14858490565999999</v>
      </c>
      <c r="AG348" s="4">
        <v>6</v>
      </c>
      <c r="AH348" s="9">
        <v>4.0563133640999997E-2</v>
      </c>
      <c r="AI348" s="10">
        <v>0.26406600000000002</v>
      </c>
    </row>
    <row r="349" spans="2:35" x14ac:dyDescent="0.2">
      <c r="B349" s="3" t="s">
        <v>164</v>
      </c>
      <c r="C349" s="3" t="s">
        <v>1929</v>
      </c>
      <c r="D349" s="3" t="s">
        <v>755</v>
      </c>
      <c r="E349" s="4" t="s">
        <v>1762</v>
      </c>
      <c r="F349" s="3" t="s">
        <v>2004</v>
      </c>
      <c r="G349" s="19">
        <v>44096</v>
      </c>
      <c r="H349" s="19">
        <v>40667</v>
      </c>
      <c r="I349" s="45">
        <v>2.56</v>
      </c>
      <c r="J349" s="45">
        <v>4.4400000000000004</v>
      </c>
      <c r="K349" s="37"/>
      <c r="L349" s="19">
        <v>43847</v>
      </c>
      <c r="M349" s="43">
        <v>7306.8671999999997</v>
      </c>
      <c r="N349" s="43">
        <v>11702.937194</v>
      </c>
      <c r="O349" s="37"/>
      <c r="Q349" s="6">
        <v>2.8112449800000001E-2</v>
      </c>
      <c r="R349" s="6">
        <v>1.7594507426000001E-2</v>
      </c>
      <c r="S349" s="6">
        <v>0</v>
      </c>
      <c r="T349" s="6">
        <v>2.4017120183E-2</v>
      </c>
      <c r="U349" s="6">
        <v>-0.14381270903000001</v>
      </c>
      <c r="V349" s="6">
        <v>-0.25193183726000001</v>
      </c>
      <c r="W349" s="6">
        <v>-0.81908127208000003</v>
      </c>
      <c r="X349" s="6">
        <v>-1.1441326265</v>
      </c>
      <c r="Y349" s="6">
        <v>-0.24483775811</v>
      </c>
      <c r="Z349" s="6">
        <v>-0.27108219443999998</v>
      </c>
      <c r="AB349" s="7">
        <v>1.1678646874</v>
      </c>
      <c r="AC349" s="7">
        <v>0.12288257718999999</v>
      </c>
      <c r="AD349" s="8"/>
      <c r="AE349" s="7">
        <v>0.54545454545000005</v>
      </c>
      <c r="AF349" s="7">
        <v>-0.28908554572</v>
      </c>
      <c r="AG349" s="4">
        <v>7</v>
      </c>
      <c r="AH349" s="9">
        <v>0</v>
      </c>
      <c r="AI349" s="10">
        <v>0</v>
      </c>
    </row>
    <row r="350" spans="2:35" x14ac:dyDescent="0.2">
      <c r="B350" s="3" t="s">
        <v>2755</v>
      </c>
      <c r="C350" s="3" t="s">
        <v>2790</v>
      </c>
      <c r="D350" s="3" t="s">
        <v>2768</v>
      </c>
      <c r="E350" s="4" t="s">
        <v>1741</v>
      </c>
      <c r="F350" s="3" t="s">
        <v>1960</v>
      </c>
      <c r="G350" s="19">
        <v>45875</v>
      </c>
      <c r="H350" s="19">
        <v>45474</v>
      </c>
      <c r="I350" s="45">
        <v>0.65700000000000003</v>
      </c>
      <c r="J350" s="45">
        <v>4.99</v>
      </c>
      <c r="K350" s="37"/>
      <c r="L350" s="19">
        <v>45645</v>
      </c>
      <c r="M350" s="43">
        <v>132.965631</v>
      </c>
      <c r="N350" s="43">
        <v>1299.5774517</v>
      </c>
      <c r="O350" s="37"/>
      <c r="Q350" s="6">
        <v>-0.17874999999999999</v>
      </c>
      <c r="R350" s="6">
        <v>-0.18603188862</v>
      </c>
      <c r="S350" s="6">
        <v>-0.23604651163000001</v>
      </c>
      <c r="T350" s="6">
        <v>-0.24651097053000001</v>
      </c>
      <c r="U350" s="6">
        <v>-0.59192546584000005</v>
      </c>
      <c r="V350" s="6">
        <v>-0.80280784628000001</v>
      </c>
      <c r="W350" s="6"/>
      <c r="X350" s="6"/>
      <c r="Y350" s="6">
        <v>-0.82890179432</v>
      </c>
      <c r="Z350" s="6">
        <v>-0.90769457794999997</v>
      </c>
      <c r="AB350" s="7">
        <v>1.3374339557999999</v>
      </c>
      <c r="AC350" s="7">
        <v>0.11313501870999999</v>
      </c>
      <c r="AD350" s="8">
        <v>-0.36440034444000002</v>
      </c>
      <c r="AE350" s="7">
        <v>0.59134615385</v>
      </c>
      <c r="AF350" s="7">
        <v>-0.71353420662</v>
      </c>
      <c r="AG350" s="4">
        <v>5</v>
      </c>
      <c r="AH350" s="9">
        <v>0</v>
      </c>
      <c r="AI350" s="10">
        <v>0</v>
      </c>
    </row>
    <row r="351" spans="2:35" x14ac:dyDescent="0.2">
      <c r="B351" s="3" t="s">
        <v>1080</v>
      </c>
      <c r="C351" s="3" t="s">
        <v>1548</v>
      </c>
      <c r="D351" s="3" t="s">
        <v>1398</v>
      </c>
      <c r="E351" s="4" t="s">
        <v>1743</v>
      </c>
      <c r="F351" s="3" t="s">
        <v>1961</v>
      </c>
      <c r="G351" s="19">
        <v>45875</v>
      </c>
      <c r="H351" s="19">
        <v>42076</v>
      </c>
      <c r="I351" s="45">
        <v>1.87</v>
      </c>
      <c r="J351" s="45">
        <v>7.1</v>
      </c>
      <c r="K351" s="37"/>
      <c r="L351" s="19">
        <v>45547</v>
      </c>
      <c r="M351" s="43">
        <v>1326.2956300000001</v>
      </c>
      <c r="N351" s="43">
        <v>337.15934175000001</v>
      </c>
      <c r="O351" s="37"/>
      <c r="Q351" s="6">
        <v>-1.058201058E-2</v>
      </c>
      <c r="R351" s="6">
        <v>-1.7863899204999999E-2</v>
      </c>
      <c r="S351" s="6">
        <v>7.4712643677999999E-2</v>
      </c>
      <c r="T351" s="6">
        <v>6.4248184777000006E-2</v>
      </c>
      <c r="U351" s="6">
        <v>-0.58071748878999996</v>
      </c>
      <c r="V351" s="6">
        <v>-0.79159986923000003</v>
      </c>
      <c r="W351" s="6">
        <v>-0.37666666666999998</v>
      </c>
      <c r="X351" s="6">
        <v>-0.90737092872000003</v>
      </c>
      <c r="Y351" s="6">
        <v>4.4692737431000003E-2</v>
      </c>
      <c r="Z351" s="6">
        <v>-3.4100046203000001E-2</v>
      </c>
      <c r="AB351" s="7">
        <v>1.4070558826999999</v>
      </c>
      <c r="AC351" s="7">
        <v>9.2196322343000001E-2</v>
      </c>
      <c r="AD351" s="8">
        <v>-0.17280046131999999</v>
      </c>
      <c r="AE351" s="7">
        <v>0.15189873417999999</v>
      </c>
      <c r="AF351" s="7">
        <v>-0.65576923077000004</v>
      </c>
      <c r="AG351" s="4">
        <v>4</v>
      </c>
      <c r="AH351" s="9">
        <v>0</v>
      </c>
      <c r="AI351" s="10">
        <v>0</v>
      </c>
    </row>
    <row r="352" spans="2:35" x14ac:dyDescent="0.2">
      <c r="B352" s="3" t="s">
        <v>165</v>
      </c>
      <c r="C352" s="3" t="s">
        <v>557</v>
      </c>
      <c r="D352" s="3" t="s">
        <v>756</v>
      </c>
      <c r="E352" s="4" t="s">
        <v>1758</v>
      </c>
      <c r="F352" s="3" t="s">
        <v>1965</v>
      </c>
      <c r="G352" s="19">
        <v>45875</v>
      </c>
      <c r="H352" s="19">
        <v>41578</v>
      </c>
      <c r="I352" s="45">
        <v>57.85</v>
      </c>
      <c r="J352" s="45">
        <v>63.873461951000003</v>
      </c>
      <c r="K352" s="37"/>
      <c r="L352" s="19">
        <v>45582</v>
      </c>
      <c r="M352" s="43">
        <v>34755.238700000002</v>
      </c>
      <c r="N352" s="43">
        <v>39229.711809</v>
      </c>
      <c r="O352" s="37"/>
      <c r="Q352" s="6">
        <v>5.0382209865000001E-3</v>
      </c>
      <c r="R352" s="6">
        <v>-2.2436676372000002E-3</v>
      </c>
      <c r="S352" s="6">
        <v>-6.5428109855E-2</v>
      </c>
      <c r="T352" s="6">
        <v>-7.5892568756000006E-2</v>
      </c>
      <c r="U352" s="6">
        <v>1.0045024137E-3</v>
      </c>
      <c r="V352" s="6">
        <v>-0.20987787802999999</v>
      </c>
      <c r="W352" s="6">
        <v>0.438845649</v>
      </c>
      <c r="X352" s="6">
        <v>-9.1858613051999993E-2</v>
      </c>
      <c r="Y352" s="6">
        <v>7.4483609744000007E-2</v>
      </c>
      <c r="Z352" s="6">
        <v>-4.3091738899000004E-3</v>
      </c>
      <c r="AB352" s="7">
        <v>0.23913844974000001</v>
      </c>
      <c r="AC352" s="7">
        <v>2.4428065033000001E-2</v>
      </c>
      <c r="AD352" s="8">
        <v>-0.11078134963</v>
      </c>
      <c r="AE352" s="7">
        <v>6.9985304922999994E-2</v>
      </c>
      <c r="AF352" s="7">
        <v>-7.8050386957999998E-2</v>
      </c>
      <c r="AG352" s="4">
        <v>4</v>
      </c>
      <c r="AH352" s="9">
        <v>2.0006781960000001E-2</v>
      </c>
      <c r="AI352" s="10">
        <v>1.18</v>
      </c>
    </row>
    <row r="353" spans="2:35" x14ac:dyDescent="0.2">
      <c r="B353" s="3" t="s">
        <v>1081</v>
      </c>
      <c r="C353" s="3" t="s">
        <v>1860</v>
      </c>
      <c r="D353" s="3" t="s">
        <v>1399</v>
      </c>
      <c r="E353" s="4" t="s">
        <v>1757</v>
      </c>
      <c r="F353" s="3" t="s">
        <v>1960</v>
      </c>
      <c r="G353" s="19">
        <v>45875</v>
      </c>
      <c r="H353" s="19">
        <v>43299</v>
      </c>
      <c r="I353" s="45">
        <v>41.79</v>
      </c>
      <c r="J353" s="45">
        <v>48.81</v>
      </c>
      <c r="K353" s="37"/>
      <c r="L353" s="19">
        <v>45602</v>
      </c>
      <c r="M353" s="43">
        <v>15414.951929999999</v>
      </c>
      <c r="N353" s="43">
        <v>14733.179636000001</v>
      </c>
      <c r="O353" s="37"/>
      <c r="Q353" s="6">
        <v>-5.0874403817000001E-2</v>
      </c>
      <c r="R353" s="6">
        <v>-5.8156292440999999E-2</v>
      </c>
      <c r="S353" s="6">
        <v>-4.0192926045000001E-2</v>
      </c>
      <c r="T353" s="6">
        <v>-5.0657384946E-2</v>
      </c>
      <c r="U353" s="6">
        <v>0.14399124007</v>
      </c>
      <c r="V353" s="6">
        <v>-6.6891140370000005E-2</v>
      </c>
      <c r="W353" s="6">
        <v>-0.35269516729</v>
      </c>
      <c r="X353" s="6">
        <v>-0.88339942934000004</v>
      </c>
      <c r="Y353" s="6">
        <v>-9.2902105493000001E-2</v>
      </c>
      <c r="Z353" s="6">
        <v>-0.17169488913</v>
      </c>
      <c r="AB353" s="7">
        <v>0.78764138517000004</v>
      </c>
      <c r="AC353" s="7">
        <v>8.0524769915000002E-2</v>
      </c>
      <c r="AD353" s="8">
        <v>0.60740343453000001</v>
      </c>
      <c r="AE353" s="7">
        <v>0.33759750389999998</v>
      </c>
      <c r="AF353" s="7">
        <v>-0.30431951377999999</v>
      </c>
      <c r="AG353" s="4">
        <v>7</v>
      </c>
      <c r="AH353" s="9">
        <v>0</v>
      </c>
      <c r="AI353" s="10">
        <v>0</v>
      </c>
    </row>
    <row r="354" spans="2:35" x14ac:dyDescent="0.2">
      <c r="B354" s="3" t="s">
        <v>2983</v>
      </c>
      <c r="C354" s="3" t="s">
        <v>3065</v>
      </c>
      <c r="D354" s="3" t="s">
        <v>3154</v>
      </c>
      <c r="E354" s="4" t="s">
        <v>1757</v>
      </c>
      <c r="F354" s="3" t="s">
        <v>1960</v>
      </c>
      <c r="G354" s="19">
        <v>45875</v>
      </c>
      <c r="H354" s="19">
        <v>45790</v>
      </c>
      <c r="I354" s="45">
        <v>56.29</v>
      </c>
      <c r="J354" s="45"/>
      <c r="K354" s="37"/>
      <c r="L354" s="19"/>
      <c r="M354" s="43">
        <v>34841.258399999999</v>
      </c>
      <c r="N354" s="43"/>
      <c r="O354" s="37"/>
      <c r="Q354" s="6">
        <v>-2.8896748037999999E-2</v>
      </c>
      <c r="R354" s="6">
        <v>-3.6178636661999997E-2</v>
      </c>
      <c r="S354" s="6">
        <v>-0.10323402899</v>
      </c>
      <c r="T354" s="6">
        <v>-0.11369848789000001</v>
      </c>
      <c r="U354" s="6"/>
      <c r="V354" s="6"/>
      <c r="W354" s="6"/>
      <c r="X354" s="6"/>
      <c r="Y354" s="6"/>
      <c r="Z354" s="6"/>
      <c r="AB354" s="7"/>
      <c r="AC354" s="7"/>
      <c r="AD354" s="8"/>
      <c r="AE354" s="7">
        <v>0.12483108108</v>
      </c>
      <c r="AF354" s="7">
        <v>-9.9564499173999996E-2</v>
      </c>
      <c r="AG354" s="4"/>
      <c r="AH354" s="9"/>
      <c r="AI354" s="10"/>
    </row>
    <row r="355" spans="2:35" x14ac:dyDescent="0.2">
      <c r="B355" s="3" t="s">
        <v>1082</v>
      </c>
      <c r="C355" s="3" t="s">
        <v>1549</v>
      </c>
      <c r="D355" s="3" t="s">
        <v>1400</v>
      </c>
      <c r="E355" s="4" t="s">
        <v>1750</v>
      </c>
      <c r="F355" s="3" t="s">
        <v>2004</v>
      </c>
      <c r="G355" s="19">
        <v>45875</v>
      </c>
      <c r="H355" s="19">
        <v>40546</v>
      </c>
      <c r="I355" s="45">
        <v>1.23</v>
      </c>
      <c r="J355" s="45">
        <v>1.7</v>
      </c>
      <c r="K355" s="37"/>
      <c r="L355" s="19">
        <v>45553</v>
      </c>
      <c r="M355" s="43">
        <v>0.88805999999999996</v>
      </c>
      <c r="N355" s="43">
        <v>60.444374719000002</v>
      </c>
      <c r="O355" s="37"/>
      <c r="Q355" s="6"/>
      <c r="R355" s="6"/>
      <c r="S355" s="6">
        <v>7.8947368421999994E-2</v>
      </c>
      <c r="T355" s="6">
        <v>6.8482909521000002E-2</v>
      </c>
      <c r="U355" s="6">
        <v>-0.1744966443</v>
      </c>
      <c r="V355" s="6">
        <v>-0.38537902474000002</v>
      </c>
      <c r="W355" s="6">
        <v>-0.19485946745999999</v>
      </c>
      <c r="X355" s="6">
        <v>-0.72556372951000003</v>
      </c>
      <c r="Y355" s="6">
        <v>-0.11510791366000001</v>
      </c>
      <c r="Z355" s="6">
        <v>-0.19390069730000001</v>
      </c>
      <c r="AB355" s="7">
        <v>0.52847605682999998</v>
      </c>
      <c r="AC355" s="7">
        <v>5.5082134375000001E-2</v>
      </c>
      <c r="AD355" s="8">
        <v>-0.19395213385999999</v>
      </c>
      <c r="AE355" s="7">
        <v>7.2368421052000004E-2</v>
      </c>
      <c r="AF355" s="7">
        <v>-0.20437956203999999</v>
      </c>
      <c r="AG355" s="4">
        <v>5</v>
      </c>
      <c r="AH355" s="9">
        <v>0</v>
      </c>
      <c r="AI355" s="10">
        <v>0</v>
      </c>
    </row>
    <row r="356" spans="2:35" x14ac:dyDescent="0.2">
      <c r="B356" s="3" t="s">
        <v>1083</v>
      </c>
      <c r="C356" s="3" t="s">
        <v>1550</v>
      </c>
      <c r="D356" s="3" t="s">
        <v>1401</v>
      </c>
      <c r="E356" s="4" t="s">
        <v>1769</v>
      </c>
      <c r="F356" s="3" t="s">
        <v>1978</v>
      </c>
      <c r="G356" s="19">
        <v>45875</v>
      </c>
      <c r="H356" s="19">
        <v>40546</v>
      </c>
      <c r="I356" s="45">
        <v>53</v>
      </c>
      <c r="J356" s="45">
        <v>53</v>
      </c>
      <c r="K356" s="37"/>
      <c r="L356" s="19">
        <v>45875</v>
      </c>
      <c r="M356" s="43">
        <v>2538.223</v>
      </c>
      <c r="N356" s="43">
        <v>1660.3062451000001</v>
      </c>
      <c r="O356" s="37"/>
      <c r="Q356" s="6">
        <v>1.067887109E-2</v>
      </c>
      <c r="R356" s="6">
        <v>3.3969824671999998E-3</v>
      </c>
      <c r="S356" s="6">
        <v>0.13036382590000001</v>
      </c>
      <c r="T356" s="6">
        <v>0.11989936699000001</v>
      </c>
      <c r="U356" s="6">
        <v>0.41430129329999998</v>
      </c>
      <c r="V356" s="6">
        <v>0.20341891284999999</v>
      </c>
      <c r="W356" s="6">
        <v>1.6321555910000001</v>
      </c>
      <c r="X356" s="6">
        <v>1.1014513290000001</v>
      </c>
      <c r="Y356" s="6">
        <v>0.51342410984999998</v>
      </c>
      <c r="Z356" s="6">
        <v>0.43463132622</v>
      </c>
      <c r="AB356" s="7">
        <v>0.43678487645000003</v>
      </c>
      <c r="AC356" s="7">
        <v>4.4875816425999998E-2</v>
      </c>
      <c r="AD356" s="8">
        <v>1.2987823801</v>
      </c>
      <c r="AE356" s="7">
        <v>0.23128814648000001</v>
      </c>
      <c r="AF356" s="7">
        <v>-0.15230296827000001</v>
      </c>
      <c r="AG356" s="4">
        <v>7</v>
      </c>
      <c r="AH356" s="9">
        <v>6.2656641604000002E-2</v>
      </c>
      <c r="AI356" s="10">
        <v>2.5</v>
      </c>
    </row>
    <row r="357" spans="2:35" x14ac:dyDescent="0.2">
      <c r="B357" s="3" t="s">
        <v>2984</v>
      </c>
      <c r="C357" s="3" t="s">
        <v>3066</v>
      </c>
      <c r="D357" s="3" t="s">
        <v>3155</v>
      </c>
      <c r="E357" s="4" t="s">
        <v>1750</v>
      </c>
      <c r="F357" s="3" t="s">
        <v>1960</v>
      </c>
      <c r="G357" s="19">
        <v>45875</v>
      </c>
      <c r="H357" s="19">
        <v>45763</v>
      </c>
      <c r="I357" s="45">
        <v>0.59</v>
      </c>
      <c r="J357" s="45"/>
      <c r="K357" s="37"/>
      <c r="L357" s="19"/>
      <c r="M357" s="43">
        <v>106.37051</v>
      </c>
      <c r="N357" s="43">
        <v>5160.7066787000003</v>
      </c>
      <c r="O357" s="37"/>
      <c r="Q357" s="6">
        <v>-6.5568577764000005E-2</v>
      </c>
      <c r="R357" s="6">
        <v>-7.2850466387999996E-2</v>
      </c>
      <c r="S357" s="6">
        <v>-0.90390879478999997</v>
      </c>
      <c r="T357" s="6">
        <v>-0.91437325369</v>
      </c>
      <c r="U357" s="6"/>
      <c r="V357" s="6"/>
      <c r="W357" s="6"/>
      <c r="X357" s="6"/>
      <c r="Y357" s="6"/>
      <c r="Z357" s="6"/>
      <c r="AB357" s="7"/>
      <c r="AC357" s="7"/>
      <c r="AD357" s="8"/>
      <c r="AE357" s="7">
        <v>0.36446469248000002</v>
      </c>
      <c r="AF357" s="7">
        <v>-0.89482470785000001</v>
      </c>
      <c r="AG357" s="4"/>
      <c r="AH357" s="9"/>
      <c r="AI357" s="10"/>
    </row>
    <row r="358" spans="2:35" x14ac:dyDescent="0.2">
      <c r="B358" s="3" t="s">
        <v>2527</v>
      </c>
      <c r="C358" s="3" t="s">
        <v>2563</v>
      </c>
      <c r="D358" s="3" t="s">
        <v>2547</v>
      </c>
      <c r="E358" s="4" t="s">
        <v>1758</v>
      </c>
      <c r="F358" s="3" t="s">
        <v>1965</v>
      </c>
      <c r="G358" s="19">
        <v>45875</v>
      </c>
      <c r="H358" s="19">
        <v>35430</v>
      </c>
      <c r="I358" s="45">
        <v>328.49</v>
      </c>
      <c r="J358" s="45">
        <v>400.33827782999998</v>
      </c>
      <c r="K358" s="37"/>
      <c r="L358" s="19">
        <v>45569</v>
      </c>
      <c r="M358" s="43">
        <v>106467.22239</v>
      </c>
      <c r="N358" s="43">
        <v>134737.19779000001</v>
      </c>
      <c r="O358" s="37"/>
      <c r="Q358" s="6">
        <v>1.738228837E-3</v>
      </c>
      <c r="R358" s="6">
        <v>-5.5436597868000004E-3</v>
      </c>
      <c r="S358" s="6">
        <v>-2.6638615620999999E-2</v>
      </c>
      <c r="T358" s="6">
        <v>-3.7103074521999999E-2</v>
      </c>
      <c r="U358" s="6">
        <v>-6.3843002878000002E-2</v>
      </c>
      <c r="V358" s="6">
        <v>-0.27472538332000002</v>
      </c>
      <c r="W358" s="6">
        <v>0.37192564864</v>
      </c>
      <c r="X358" s="6">
        <v>-0.15877861340999999</v>
      </c>
      <c r="Y358" s="6">
        <v>-8.3305310127000001E-2</v>
      </c>
      <c r="Z358" s="6">
        <v>-0.16209809376000001</v>
      </c>
      <c r="AB358" s="7">
        <v>0.25469817536</v>
      </c>
      <c r="AC358" s="7">
        <v>2.6054524990000001E-2</v>
      </c>
      <c r="AD358" s="8">
        <v>-0.34631403707000002</v>
      </c>
      <c r="AE358" s="7">
        <v>9.5499809958999995E-2</v>
      </c>
      <c r="AF358" s="7">
        <v>-9.2438047112999994E-2</v>
      </c>
      <c r="AG358" s="4">
        <v>3</v>
      </c>
      <c r="AH358" s="9">
        <v>2.2306491189000001E-2</v>
      </c>
      <c r="AI358" s="10">
        <v>8</v>
      </c>
    </row>
    <row r="359" spans="2:35" x14ac:dyDescent="0.2">
      <c r="B359" s="3" t="s">
        <v>1084</v>
      </c>
      <c r="C359" s="3" t="s">
        <v>2391</v>
      </c>
      <c r="D359" s="3" t="s">
        <v>1402</v>
      </c>
      <c r="E359" s="4" t="s">
        <v>1741</v>
      </c>
      <c r="F359" s="3" t="s">
        <v>1992</v>
      </c>
      <c r="G359" s="19">
        <v>44918</v>
      </c>
      <c r="H359" s="19">
        <v>40546</v>
      </c>
      <c r="I359" s="45">
        <v>0.2944</v>
      </c>
      <c r="J359" s="45">
        <v>2.6</v>
      </c>
      <c r="K359" s="37"/>
      <c r="L359" s="19">
        <v>44560</v>
      </c>
      <c r="M359" s="43">
        <v>46.158092799999999</v>
      </c>
      <c r="N359" s="43">
        <v>37.236056028</v>
      </c>
      <c r="O359" s="37"/>
      <c r="Q359" s="6">
        <v>-0.3239177862</v>
      </c>
      <c r="R359" s="6">
        <v>-0.32978584256999999</v>
      </c>
      <c r="S359" s="6">
        <v>-0.52523786486000001</v>
      </c>
      <c r="T359" s="6">
        <v>-0.47993659303000002</v>
      </c>
      <c r="U359" s="6">
        <v>-0.87983673469000001</v>
      </c>
      <c r="V359" s="6">
        <v>-0.69341922566000003</v>
      </c>
      <c r="W359" s="6">
        <v>-0.83272727273000002</v>
      </c>
      <c r="X359" s="6">
        <v>-1.0252856084999999</v>
      </c>
      <c r="Y359" s="6">
        <v>-0.88080971659999996</v>
      </c>
      <c r="Z359" s="6">
        <v>-0.68749767215000002</v>
      </c>
      <c r="AB359" s="7">
        <v>0.91083049537000005</v>
      </c>
      <c r="AC359" s="7">
        <v>9.0313381259E-2</v>
      </c>
      <c r="AD359" s="8"/>
      <c r="AE359" s="7">
        <v>0.13940123240999999</v>
      </c>
      <c r="AF359" s="7">
        <v>-0.54707692308</v>
      </c>
      <c r="AG359" s="4">
        <v>5</v>
      </c>
      <c r="AH359" s="9">
        <v>0</v>
      </c>
      <c r="AI359" s="10">
        <v>0</v>
      </c>
    </row>
    <row r="360" spans="2:35" x14ac:dyDescent="0.2">
      <c r="B360" s="3" t="s">
        <v>167</v>
      </c>
      <c r="C360" s="3" t="s">
        <v>558</v>
      </c>
      <c r="D360" s="3" t="s">
        <v>758</v>
      </c>
      <c r="E360" s="4" t="s">
        <v>1772</v>
      </c>
      <c r="F360" s="3" t="s">
        <v>1981</v>
      </c>
      <c r="G360" s="19">
        <v>45875</v>
      </c>
      <c r="H360" s="19">
        <v>41376</v>
      </c>
      <c r="I360" s="45">
        <v>35.049999999999997</v>
      </c>
      <c r="J360" s="45">
        <v>38.314791366999998</v>
      </c>
      <c r="K360" s="37"/>
      <c r="L360" s="19">
        <v>45797</v>
      </c>
      <c r="M360" s="43">
        <v>9509.8361000000004</v>
      </c>
      <c r="N360" s="43">
        <v>11668.171125000001</v>
      </c>
      <c r="O360" s="37"/>
      <c r="Q360" s="6">
        <v>1.3298641224000001E-2</v>
      </c>
      <c r="R360" s="6">
        <v>6.0167526008000002E-3</v>
      </c>
      <c r="S360" s="6">
        <v>-6.4236088437000002E-2</v>
      </c>
      <c r="T360" s="6">
        <v>-7.4700547337999995E-2</v>
      </c>
      <c r="U360" s="6">
        <v>9.1996719539000002E-2</v>
      </c>
      <c r="V360" s="6">
        <v>-0.1188856609</v>
      </c>
      <c r="W360" s="6">
        <v>-3.3489894318000001E-2</v>
      </c>
      <c r="X360" s="6">
        <v>-0.56419415637000003</v>
      </c>
      <c r="Y360" s="6">
        <v>1.9278585040000001E-2</v>
      </c>
      <c r="Z360" s="6">
        <v>-5.9514198593999999E-2</v>
      </c>
      <c r="AB360" s="7">
        <v>0.31443147607999999</v>
      </c>
      <c r="AC360" s="7">
        <v>3.3217940985999998E-2</v>
      </c>
      <c r="AD360" s="8">
        <v>0.24854852802999999</v>
      </c>
      <c r="AE360" s="7">
        <v>0.14998460117000001</v>
      </c>
      <c r="AF360" s="7">
        <v>-7.6964917051999995E-2</v>
      </c>
      <c r="AG360" s="4">
        <v>4</v>
      </c>
      <c r="AH360" s="9">
        <v>6.1957868648999997E-3</v>
      </c>
      <c r="AI360" s="10">
        <v>0.2</v>
      </c>
    </row>
    <row r="361" spans="2:35" x14ac:dyDescent="0.2">
      <c r="B361" s="3" t="s">
        <v>168</v>
      </c>
      <c r="C361" s="3" t="s">
        <v>559</v>
      </c>
      <c r="D361" s="3" t="s">
        <v>759</v>
      </c>
      <c r="E361" s="4" t="s">
        <v>1751</v>
      </c>
      <c r="F361" s="3" t="s">
        <v>1961</v>
      </c>
      <c r="G361" s="19">
        <v>45875</v>
      </c>
      <c r="H361" s="19">
        <v>40571</v>
      </c>
      <c r="I361" s="45">
        <v>1.25</v>
      </c>
      <c r="J361" s="45">
        <v>4.1900000000000004</v>
      </c>
      <c r="K361" s="37"/>
      <c r="L361" s="19">
        <v>45517</v>
      </c>
      <c r="M361" s="43">
        <v>234.56</v>
      </c>
      <c r="N361" s="43">
        <v>3936.1836555</v>
      </c>
      <c r="O361" s="37"/>
      <c r="Q361" s="6">
        <v>-7.4074074074000004E-2</v>
      </c>
      <c r="R361" s="6">
        <v>-8.1355962697999995E-2</v>
      </c>
      <c r="S361" s="6">
        <v>-6.7164179104999999E-2</v>
      </c>
      <c r="T361" s="6">
        <v>-7.7628638006000006E-2</v>
      </c>
      <c r="U361" s="6">
        <v>-0.70930232557999995</v>
      </c>
      <c r="V361" s="6">
        <v>-0.92018470603000002</v>
      </c>
      <c r="W361" s="6">
        <v>-0.87745098039000002</v>
      </c>
      <c r="X361" s="6">
        <v>-1.4081552423999999</v>
      </c>
      <c r="Y361" s="6">
        <v>-0.33155080213999999</v>
      </c>
      <c r="Z361" s="6">
        <v>-0.41034358577000002</v>
      </c>
      <c r="AB361" s="7">
        <v>1.0865213316</v>
      </c>
      <c r="AC361" s="7">
        <v>0.13563899918</v>
      </c>
      <c r="AD361" s="8">
        <v>-0.38158861093000002</v>
      </c>
      <c r="AE361" s="7">
        <v>0.17431192661</v>
      </c>
      <c r="AF361" s="7">
        <v>-0.29385964912000001</v>
      </c>
      <c r="AG361" s="4">
        <v>3</v>
      </c>
      <c r="AH361" s="9">
        <v>0</v>
      </c>
      <c r="AI361" s="10">
        <v>0</v>
      </c>
    </row>
    <row r="362" spans="2:35" x14ac:dyDescent="0.2">
      <c r="B362" s="3" t="s">
        <v>2289</v>
      </c>
      <c r="C362" s="3" t="s">
        <v>2301</v>
      </c>
      <c r="D362" s="3" t="s">
        <v>2315</v>
      </c>
      <c r="E362" s="4" t="s">
        <v>1748</v>
      </c>
      <c r="F362" s="3" t="s">
        <v>1960</v>
      </c>
      <c r="G362" s="19">
        <v>45875</v>
      </c>
      <c r="H362" s="19">
        <v>44503</v>
      </c>
      <c r="I362" s="45">
        <v>3.75</v>
      </c>
      <c r="J362" s="45">
        <v>5.55</v>
      </c>
      <c r="K362" s="37"/>
      <c r="L362" s="19">
        <v>45614</v>
      </c>
      <c r="M362" s="43">
        <v>239.67375000000001</v>
      </c>
      <c r="N362" s="43">
        <v>498.00213667000003</v>
      </c>
      <c r="O362" s="37"/>
      <c r="Q362" s="6">
        <v>-3.3505154639000001E-2</v>
      </c>
      <c r="R362" s="6">
        <v>-4.0787043262999999E-2</v>
      </c>
      <c r="S362" s="6">
        <v>-0.10714285714000001</v>
      </c>
      <c r="T362" s="6">
        <v>-0.11760731604000001</v>
      </c>
      <c r="U362" s="6">
        <v>-2.34375E-2</v>
      </c>
      <c r="V362" s="6">
        <v>-0.23431988043999999</v>
      </c>
      <c r="W362" s="6">
        <v>-0.73757872637999999</v>
      </c>
      <c r="X362" s="6">
        <v>-1.2682829884</v>
      </c>
      <c r="Y362" s="6">
        <v>-9.8557692308999995E-2</v>
      </c>
      <c r="Z362" s="6">
        <v>-0.17735047594</v>
      </c>
      <c r="AB362" s="7">
        <v>0.74801276039999998</v>
      </c>
      <c r="AC362" s="7">
        <v>7.6970486835000004E-2</v>
      </c>
      <c r="AD362" s="8">
        <v>0.13175292483000001</v>
      </c>
      <c r="AE362" s="7">
        <v>0.25748502994</v>
      </c>
      <c r="AF362" s="7">
        <v>-0.20853080568999999</v>
      </c>
      <c r="AG362" s="4">
        <v>5</v>
      </c>
      <c r="AH362" s="9">
        <v>0</v>
      </c>
      <c r="AI362" s="10">
        <v>0</v>
      </c>
    </row>
    <row r="363" spans="2:35" x14ac:dyDescent="0.2">
      <c r="B363" s="3" t="s">
        <v>2581</v>
      </c>
      <c r="C363" s="3" t="s">
        <v>2587</v>
      </c>
      <c r="D363" s="3" t="s">
        <v>2584</v>
      </c>
      <c r="E363" s="4" t="s">
        <v>783</v>
      </c>
      <c r="F363" s="3" t="s">
        <v>2012</v>
      </c>
      <c r="G363" s="19">
        <v>45665</v>
      </c>
      <c r="H363" s="19">
        <v>45161</v>
      </c>
      <c r="I363" s="45">
        <v>3.61</v>
      </c>
      <c r="J363" s="45">
        <v>7.0740723388999998</v>
      </c>
      <c r="K363" s="37"/>
      <c r="L363" s="19">
        <v>45307</v>
      </c>
      <c r="M363" s="43">
        <v>501.62754999999999</v>
      </c>
      <c r="N363" s="43">
        <v>197.01914542</v>
      </c>
      <c r="O363" s="37"/>
      <c r="Q363" s="6">
        <v>-5.5096418737000004E-3</v>
      </c>
      <c r="R363" s="6">
        <v>-7.0699656489999997E-3</v>
      </c>
      <c r="S363" s="6">
        <v>-4.6137232314999999E-2</v>
      </c>
      <c r="T363" s="6">
        <v>-1.7900157135999999E-2</v>
      </c>
      <c r="U363" s="6">
        <v>-0.48685065947</v>
      </c>
      <c r="V363" s="6">
        <v>-0.72925651729999996</v>
      </c>
      <c r="W363" s="6"/>
      <c r="X363" s="6"/>
      <c r="Y363" s="6">
        <v>6.1764705883000003E-2</v>
      </c>
      <c r="Z363" s="6">
        <v>5.5538540688000002E-2</v>
      </c>
      <c r="AB363" s="7">
        <v>0.39888750055</v>
      </c>
      <c r="AC363" s="7">
        <v>4.0718501647999998E-2</v>
      </c>
      <c r="AD363" s="8"/>
      <c r="AE363" s="7">
        <v>6.1764705883000003E-2</v>
      </c>
      <c r="AF363" s="7">
        <v>-0.19682539683</v>
      </c>
      <c r="AG363" s="4">
        <v>3</v>
      </c>
      <c r="AH363" s="9">
        <v>1.3301944444E-2</v>
      </c>
      <c r="AI363" s="10">
        <v>1.197175E-2</v>
      </c>
    </row>
    <row r="364" spans="2:35" x14ac:dyDescent="0.2">
      <c r="B364" s="3" t="s">
        <v>2514</v>
      </c>
      <c r="C364" s="3" t="s">
        <v>2349</v>
      </c>
      <c r="D364" s="3" t="s">
        <v>2518</v>
      </c>
      <c r="E364" s="4" t="s">
        <v>1747</v>
      </c>
      <c r="F364" s="3" t="s">
        <v>1986</v>
      </c>
      <c r="G364" s="19">
        <v>45875</v>
      </c>
      <c r="H364" s="19">
        <v>41495</v>
      </c>
      <c r="I364" s="45">
        <v>10.51</v>
      </c>
      <c r="J364" s="45">
        <v>21.31</v>
      </c>
      <c r="K364" s="37"/>
      <c r="L364" s="19">
        <v>45523</v>
      </c>
      <c r="M364" s="43">
        <v>12234.964260000001</v>
      </c>
      <c r="N364" s="43">
        <v>11309.624671</v>
      </c>
      <c r="O364" s="37"/>
      <c r="Q364" s="6">
        <v>-2.9547553093999999E-2</v>
      </c>
      <c r="R364" s="6">
        <v>-3.6829441717999997E-2</v>
      </c>
      <c r="S364" s="6">
        <v>0.16648168700999999</v>
      </c>
      <c r="T364" s="6">
        <v>0.15601722810999999</v>
      </c>
      <c r="U364" s="6">
        <v>-0.45600414079000001</v>
      </c>
      <c r="V364" s="6">
        <v>-0.66688652123000003</v>
      </c>
      <c r="W364" s="6">
        <v>-0.10705182667</v>
      </c>
      <c r="X364" s="6">
        <v>-0.63775608873</v>
      </c>
      <c r="Y364" s="6">
        <v>-0.15717722534</v>
      </c>
      <c r="Z364" s="6">
        <v>-0.23597000897000001</v>
      </c>
      <c r="AB364" s="7">
        <v>0.63587862738000001</v>
      </c>
      <c r="AC364" s="7">
        <v>6.7831695001000003E-2</v>
      </c>
      <c r="AD364" s="8">
        <v>-0.52960170977999999</v>
      </c>
      <c r="AE364" s="7">
        <v>0.2549476135</v>
      </c>
      <c r="AF364" s="7">
        <v>-0.25742574257</v>
      </c>
      <c r="AG364" s="4">
        <v>2</v>
      </c>
      <c r="AH364" s="9">
        <v>0</v>
      </c>
      <c r="AI364" s="10">
        <v>0</v>
      </c>
    </row>
    <row r="365" spans="2:35" x14ac:dyDescent="0.2">
      <c r="B365" s="3" t="s">
        <v>2279</v>
      </c>
      <c r="C365" s="3" t="s">
        <v>2302</v>
      </c>
      <c r="D365" s="3" t="s">
        <v>2284</v>
      </c>
      <c r="E365" s="4" t="s">
        <v>1745</v>
      </c>
      <c r="F365" s="3" t="s">
        <v>1961</v>
      </c>
      <c r="G365" s="19">
        <v>45615</v>
      </c>
      <c r="H365" s="19">
        <v>44469</v>
      </c>
      <c r="I365" s="45">
        <v>4.84</v>
      </c>
      <c r="J365" s="45">
        <v>7.51</v>
      </c>
      <c r="K365" s="37"/>
      <c r="L365" s="19">
        <v>45334</v>
      </c>
      <c r="M365" s="43">
        <v>7304.0924000000005</v>
      </c>
      <c r="N365" s="43">
        <v>3683.9161395000001</v>
      </c>
      <c r="O365" s="37"/>
      <c r="Q365" s="6">
        <v>3.1982942430000001E-2</v>
      </c>
      <c r="R365" s="6">
        <v>2.8019334324E-2</v>
      </c>
      <c r="S365" s="6">
        <v>-7.1017274473000006E-2</v>
      </c>
      <c r="T365" s="6">
        <v>-7.9936787420999994E-2</v>
      </c>
      <c r="U365" s="6">
        <v>-0.20655737704999999</v>
      </c>
      <c r="V365" s="6">
        <v>-0.51735794949000002</v>
      </c>
      <c r="W365" s="6">
        <v>-0.76447688565000005</v>
      </c>
      <c r="X365" s="6">
        <v>-1.0239554678</v>
      </c>
      <c r="Y365" s="6">
        <v>-0.24492979718999999</v>
      </c>
      <c r="Z365" s="6">
        <v>-0.48543103099000001</v>
      </c>
      <c r="AB365" s="7">
        <v>0.80855609203000001</v>
      </c>
      <c r="AC365" s="7">
        <v>8.3171702786999993E-2</v>
      </c>
      <c r="AD365" s="8"/>
      <c r="AE365" s="7">
        <v>0.14065180103</v>
      </c>
      <c r="AF365" s="7">
        <v>-0.13984962406000001</v>
      </c>
      <c r="AG365" s="4">
        <v>6</v>
      </c>
      <c r="AH365" s="9">
        <v>0</v>
      </c>
      <c r="AI365" s="10">
        <v>0</v>
      </c>
    </row>
    <row r="366" spans="2:35" x14ac:dyDescent="0.2">
      <c r="B366" s="3" t="s">
        <v>2047</v>
      </c>
      <c r="C366" s="3" t="s">
        <v>2054</v>
      </c>
      <c r="D366" s="3" t="s">
        <v>2056</v>
      </c>
      <c r="E366" s="4" t="s">
        <v>1741</v>
      </c>
      <c r="F366" s="3" t="s">
        <v>1964</v>
      </c>
      <c r="G366" s="19">
        <v>45875</v>
      </c>
      <c r="H366" s="19">
        <v>44221</v>
      </c>
      <c r="I366" s="45">
        <v>0.31585000000000002</v>
      </c>
      <c r="J366" s="45">
        <v>1.65</v>
      </c>
      <c r="K366" s="37"/>
      <c r="L366" s="19">
        <v>45538</v>
      </c>
      <c r="M366" s="43">
        <v>91.442681050000004</v>
      </c>
      <c r="N366" s="43">
        <v>416.31511166000001</v>
      </c>
      <c r="O366" s="37"/>
      <c r="Q366" s="6">
        <v>-4.1135397693000002E-2</v>
      </c>
      <c r="R366" s="6">
        <v>-4.8417286317E-2</v>
      </c>
      <c r="S366" s="6">
        <v>-2.8153846153000001E-2</v>
      </c>
      <c r="T366" s="6">
        <v>-3.8618305053999998E-2</v>
      </c>
      <c r="U366" s="6">
        <v>-0.64905555556000005</v>
      </c>
      <c r="V366" s="6">
        <v>-0.85993793600000001</v>
      </c>
      <c r="W366" s="6">
        <v>-0.98910862069000005</v>
      </c>
      <c r="X366" s="6">
        <v>-1.5198128826999999</v>
      </c>
      <c r="Y366" s="6">
        <v>-0.61392250335999998</v>
      </c>
      <c r="Z366" s="6">
        <v>-0.69271528699999996</v>
      </c>
      <c r="AB366" s="7">
        <v>1.0215661533</v>
      </c>
      <c r="AC366" s="7">
        <v>0.10823309707999999</v>
      </c>
      <c r="AD366" s="8">
        <v>-0.42182915638000001</v>
      </c>
      <c r="AE366" s="7">
        <v>3.2875677037999998E-2</v>
      </c>
      <c r="AF366" s="7">
        <v>-0.37880454712</v>
      </c>
      <c r="AG366" s="4">
        <v>3</v>
      </c>
      <c r="AH366" s="9">
        <v>0</v>
      </c>
      <c r="AI366" s="10">
        <v>0</v>
      </c>
    </row>
    <row r="367" spans="2:35" x14ac:dyDescent="0.2">
      <c r="B367" s="3" t="s">
        <v>169</v>
      </c>
      <c r="C367" s="3" t="s">
        <v>560</v>
      </c>
      <c r="D367" s="3" t="s">
        <v>760</v>
      </c>
      <c r="E367" s="4" t="s">
        <v>1773</v>
      </c>
      <c r="F367" s="3" t="s">
        <v>1972</v>
      </c>
      <c r="G367" s="19">
        <v>45875</v>
      </c>
      <c r="H367" s="19">
        <v>40546</v>
      </c>
      <c r="I367" s="45">
        <v>332.45</v>
      </c>
      <c r="J367" s="45">
        <v>332.45</v>
      </c>
      <c r="K367" s="37"/>
      <c r="L367" s="19">
        <v>45875</v>
      </c>
      <c r="M367" s="43">
        <v>164810.09280000001</v>
      </c>
      <c r="N367" s="43">
        <v>145062.26155</v>
      </c>
      <c r="O367" s="37"/>
      <c r="Q367" s="6">
        <v>1.3258153001E-2</v>
      </c>
      <c r="R367" s="6">
        <v>5.9762643777999998E-3</v>
      </c>
      <c r="S367" s="6">
        <v>0.12824950791</v>
      </c>
      <c r="T367" s="6">
        <v>0.117785049</v>
      </c>
      <c r="U367" s="6">
        <v>0.68739214292999995</v>
      </c>
      <c r="V367" s="6">
        <v>0.47650976248999999</v>
      </c>
      <c r="W367" s="6">
        <v>2.4276729559999999</v>
      </c>
      <c r="X367" s="6">
        <v>1.8969686938999999</v>
      </c>
      <c r="Y367" s="6">
        <v>0.51196106967999999</v>
      </c>
      <c r="Z367" s="6">
        <v>0.43316828604000002</v>
      </c>
      <c r="AB367" s="7">
        <v>0.63175593345000003</v>
      </c>
      <c r="AC367" s="7">
        <v>6.4242039629000006E-2</v>
      </c>
      <c r="AD367" s="8">
        <v>1.5716382107</v>
      </c>
      <c r="AE367" s="7">
        <v>0.26542706231000002</v>
      </c>
      <c r="AF367" s="7">
        <v>-7.4742148837000005E-2</v>
      </c>
      <c r="AG367" s="4">
        <v>7</v>
      </c>
      <c r="AH367" s="9">
        <v>0</v>
      </c>
      <c r="AI367" s="10">
        <v>0</v>
      </c>
    </row>
    <row r="368" spans="2:35" x14ac:dyDescent="0.2">
      <c r="B368" s="3" t="s">
        <v>170</v>
      </c>
      <c r="C368" s="3" t="s">
        <v>561</v>
      </c>
      <c r="D368" s="3" t="s">
        <v>761</v>
      </c>
      <c r="E368" s="4" t="s">
        <v>1741</v>
      </c>
      <c r="F368" s="3" t="s">
        <v>1981</v>
      </c>
      <c r="G368" s="19">
        <v>44698</v>
      </c>
      <c r="H368" s="19">
        <v>40546</v>
      </c>
      <c r="I368" s="45">
        <v>2.8</v>
      </c>
      <c r="J368" s="45">
        <v>11.94</v>
      </c>
      <c r="K368" s="37"/>
      <c r="L368" s="19">
        <v>44364</v>
      </c>
      <c r="M368" s="43">
        <v>6.9215999999999998</v>
      </c>
      <c r="N368" s="43">
        <v>36.035772719999997</v>
      </c>
      <c r="O368" s="37"/>
      <c r="Q368" s="6">
        <v>-7.2847682120000007E-2</v>
      </c>
      <c r="R368" s="6">
        <v>-9.3017292476000005E-2</v>
      </c>
      <c r="S368" s="6">
        <v>-0.26123321284000001</v>
      </c>
      <c r="T368" s="6">
        <v>-0.19208494269000001</v>
      </c>
      <c r="U368" s="6">
        <v>-0.75481611207999999</v>
      </c>
      <c r="V368" s="6">
        <v>-0.73693602205999997</v>
      </c>
      <c r="W368" s="6">
        <v>-0.95371900826</v>
      </c>
      <c r="X368" s="6">
        <v>-1.3836218245</v>
      </c>
      <c r="Y368" s="6">
        <v>-0.26509186352000003</v>
      </c>
      <c r="Z368" s="6">
        <v>-0.12298015141</v>
      </c>
      <c r="AB368" s="7">
        <v>0.56863164781999997</v>
      </c>
      <c r="AC368" s="7">
        <v>5.8576581901999998E-2</v>
      </c>
      <c r="AD368" s="8"/>
      <c r="AE368" s="7">
        <v>6.0367454069000001E-2</v>
      </c>
      <c r="AF368" s="7">
        <v>-0.22680412371</v>
      </c>
      <c r="AG368" s="4">
        <v>2</v>
      </c>
      <c r="AH368" s="9">
        <v>0</v>
      </c>
      <c r="AI368" s="10">
        <v>0</v>
      </c>
    </row>
    <row r="369" spans="2:35" x14ac:dyDescent="0.2">
      <c r="B369" s="3" t="s">
        <v>1085</v>
      </c>
      <c r="C369" s="3" t="s">
        <v>1833</v>
      </c>
      <c r="D369" s="3" t="s">
        <v>1403</v>
      </c>
      <c r="E369" s="4" t="s">
        <v>1741</v>
      </c>
      <c r="F369" s="3" t="s">
        <v>1991</v>
      </c>
      <c r="G369" s="19">
        <v>45875</v>
      </c>
      <c r="H369" s="19">
        <v>44501</v>
      </c>
      <c r="I369" s="45">
        <v>1.69</v>
      </c>
      <c r="J369" s="45">
        <v>70.08</v>
      </c>
      <c r="K369" s="37"/>
      <c r="L369" s="19">
        <v>45567</v>
      </c>
      <c r="M369" s="43">
        <v>158.34286</v>
      </c>
      <c r="N369" s="43">
        <v>1013.9060168</v>
      </c>
      <c r="O369" s="37"/>
      <c r="Q369" s="6">
        <v>-2.3121387282999999E-2</v>
      </c>
      <c r="R369" s="6">
        <v>-3.0403275907E-2</v>
      </c>
      <c r="S369" s="6">
        <v>-0.27093830671000002</v>
      </c>
      <c r="T369" s="6">
        <v>-0.28140276560999999</v>
      </c>
      <c r="U369" s="6">
        <v>-0.73467721677999998</v>
      </c>
      <c r="V369" s="6">
        <v>-0.94555959722000005</v>
      </c>
      <c r="W369" s="6">
        <v>-0.99717202142000005</v>
      </c>
      <c r="X369" s="6">
        <v>-1.5278762834999999</v>
      </c>
      <c r="Y369" s="6">
        <v>-0.82339909714000004</v>
      </c>
      <c r="Z369" s="6">
        <v>-0.90219188077000001</v>
      </c>
      <c r="AB369" s="7">
        <v>1.8166968808999999</v>
      </c>
      <c r="AC369" s="7">
        <v>0.24116427195000001</v>
      </c>
      <c r="AD369" s="8">
        <v>0.60774598304000005</v>
      </c>
      <c r="AE369" s="7">
        <v>6.7461269364999996</v>
      </c>
      <c r="AF369" s="7">
        <v>-0.65483870968000002</v>
      </c>
      <c r="AG369" s="4">
        <v>2</v>
      </c>
      <c r="AH369" s="9">
        <v>0</v>
      </c>
      <c r="AI369" s="10">
        <v>0</v>
      </c>
    </row>
    <row r="370" spans="2:35" x14ac:dyDescent="0.2">
      <c r="B370" s="3" t="s">
        <v>171</v>
      </c>
      <c r="C370" s="3" t="s">
        <v>562</v>
      </c>
      <c r="D370" s="3" t="s">
        <v>762</v>
      </c>
      <c r="E370" s="4" t="s">
        <v>1745</v>
      </c>
      <c r="F370" s="3" t="s">
        <v>1957</v>
      </c>
      <c r="G370" s="19">
        <v>45275</v>
      </c>
      <c r="H370" s="19">
        <v>43363</v>
      </c>
      <c r="I370" s="45">
        <v>0.64280000000000004</v>
      </c>
      <c r="J370" s="45">
        <v>7.53</v>
      </c>
      <c r="K370" s="37"/>
      <c r="L370" s="19">
        <v>44959</v>
      </c>
      <c r="M370" s="43">
        <v>23171.033455000001</v>
      </c>
      <c r="N370" s="43">
        <v>28179.487868</v>
      </c>
      <c r="O370" s="37"/>
      <c r="Q370" s="6">
        <v>-0.13264066928000001</v>
      </c>
      <c r="R370" s="6">
        <v>-0.13256439081999999</v>
      </c>
      <c r="S370" s="6">
        <v>-0.64681318681</v>
      </c>
      <c r="T370" s="6">
        <v>-0.69485133128999998</v>
      </c>
      <c r="U370" s="6">
        <v>-0.84398058251999997</v>
      </c>
      <c r="V370" s="6">
        <v>-1.0553493818999999</v>
      </c>
      <c r="W370" s="6">
        <v>-0.98904940374999994</v>
      </c>
      <c r="X370" s="6">
        <v>-1.2663634442</v>
      </c>
      <c r="Y370" s="6">
        <v>-0.86410147991999997</v>
      </c>
      <c r="Z370" s="6">
        <v>-1.0932172501999999</v>
      </c>
      <c r="AB370" s="7">
        <v>1.396823054</v>
      </c>
      <c r="AC370" s="7">
        <v>0.12333869694000001</v>
      </c>
      <c r="AD370" s="8"/>
      <c r="AE370" s="7">
        <v>0.44186046510999999</v>
      </c>
      <c r="AF370" s="7">
        <v>-0.50692041522999998</v>
      </c>
      <c r="AG370" s="4">
        <v>3</v>
      </c>
      <c r="AH370" s="9">
        <v>0</v>
      </c>
      <c r="AI370" s="10">
        <v>0</v>
      </c>
    </row>
    <row r="371" spans="2:35" x14ac:dyDescent="0.2">
      <c r="B371" s="3" t="s">
        <v>1087</v>
      </c>
      <c r="C371" s="3" t="s">
        <v>1551</v>
      </c>
      <c r="D371" s="3" t="s">
        <v>1405</v>
      </c>
      <c r="E371" s="4" t="s">
        <v>1741</v>
      </c>
      <c r="F371" s="3" t="s">
        <v>1976</v>
      </c>
      <c r="G371" s="19">
        <v>45875</v>
      </c>
      <c r="H371" s="19">
        <v>43146</v>
      </c>
      <c r="I371" s="45">
        <v>1.61</v>
      </c>
      <c r="J371" s="45">
        <v>6.9393000000000002</v>
      </c>
      <c r="K371" s="37"/>
      <c r="L371" s="19">
        <v>45525</v>
      </c>
      <c r="M371" s="43">
        <v>13.50629</v>
      </c>
      <c r="N371" s="43">
        <v>86.655261535999998</v>
      </c>
      <c r="O371" s="37"/>
      <c r="Q371" s="6">
        <v>-1.8292682926E-2</v>
      </c>
      <c r="R371" s="6">
        <v>-2.5574571548999999E-2</v>
      </c>
      <c r="S371" s="6">
        <v>-9.8645168514000001E-2</v>
      </c>
      <c r="T371" s="6">
        <v>-0.10910962741000001</v>
      </c>
      <c r="U371" s="6">
        <v>-0.75154320988000001</v>
      </c>
      <c r="V371" s="6">
        <v>-0.96242559031999997</v>
      </c>
      <c r="W371" s="6">
        <v>-0.98554238506000003</v>
      </c>
      <c r="X371" s="6">
        <v>-1.5162466471</v>
      </c>
      <c r="Y371" s="6">
        <v>-0.55292680218000001</v>
      </c>
      <c r="Z371" s="6">
        <v>-0.63171958580999998</v>
      </c>
      <c r="AB371" s="7">
        <v>1.2238715049</v>
      </c>
      <c r="AC371" s="7">
        <v>0.10908096170999999</v>
      </c>
      <c r="AD371" s="8">
        <v>-0.55577128751000004</v>
      </c>
      <c r="AE371" s="7">
        <v>0.26666666667</v>
      </c>
      <c r="AF371" s="7">
        <v>-0.42790184726000002</v>
      </c>
      <c r="AG371" s="4">
        <v>5</v>
      </c>
      <c r="AH371" s="9">
        <v>0</v>
      </c>
      <c r="AI371" s="10">
        <v>0</v>
      </c>
    </row>
    <row r="372" spans="2:35" x14ac:dyDescent="0.2">
      <c r="B372" s="3" t="s">
        <v>2985</v>
      </c>
      <c r="C372" s="3" t="s">
        <v>3067</v>
      </c>
      <c r="D372" s="3" t="s">
        <v>3156</v>
      </c>
      <c r="E372" s="4" t="s">
        <v>1761</v>
      </c>
      <c r="F372" s="3" t="s">
        <v>1960</v>
      </c>
      <c r="G372" s="19">
        <v>45875</v>
      </c>
      <c r="H372" s="19">
        <v>45799</v>
      </c>
      <c r="I372" s="45">
        <v>0.55999900000000002</v>
      </c>
      <c r="J372" s="45"/>
      <c r="K372" s="37"/>
      <c r="L372" s="19"/>
      <c r="M372" s="43">
        <v>29.459307394</v>
      </c>
      <c r="N372" s="43"/>
      <c r="O372" s="37"/>
      <c r="Q372" s="6">
        <v>-5.0849152543000001E-2</v>
      </c>
      <c r="R372" s="6">
        <v>-5.8131041166E-2</v>
      </c>
      <c r="S372" s="6">
        <v>-0.20477279181999999</v>
      </c>
      <c r="T372" s="6">
        <v>-0.21523725072</v>
      </c>
      <c r="U372" s="6"/>
      <c r="V372" s="6"/>
      <c r="W372" s="6"/>
      <c r="X372" s="6"/>
      <c r="Y372" s="6"/>
      <c r="Z372" s="6"/>
      <c r="AB372" s="7"/>
      <c r="AC372" s="7"/>
      <c r="AD372" s="8"/>
      <c r="AE372" s="7">
        <v>-6.6668333334000004E-2</v>
      </c>
      <c r="AF372" s="7">
        <v>-0.77938144330000003</v>
      </c>
      <c r="AG372" s="4"/>
      <c r="AH372" s="9"/>
      <c r="AI372" s="10"/>
    </row>
    <row r="373" spans="2:35" x14ac:dyDescent="0.2">
      <c r="B373" s="3" t="s">
        <v>2615</v>
      </c>
      <c r="C373" s="3" t="s">
        <v>3068</v>
      </c>
      <c r="D373" s="3" t="s">
        <v>2653</v>
      </c>
      <c r="E373" s="4" t="s">
        <v>1741</v>
      </c>
      <c r="F373" s="3" t="s">
        <v>1979</v>
      </c>
      <c r="G373" s="19">
        <v>45875</v>
      </c>
      <c r="H373" s="19">
        <v>45259</v>
      </c>
      <c r="I373" s="45">
        <v>0.76119999999999999</v>
      </c>
      <c r="J373" s="45">
        <v>10.199999999999999</v>
      </c>
      <c r="K373" s="37"/>
      <c r="L373" s="19">
        <v>45512</v>
      </c>
      <c r="M373" s="43">
        <v>26.766075600000001</v>
      </c>
      <c r="N373" s="43">
        <v>14.047534956</v>
      </c>
      <c r="O373" s="37"/>
      <c r="Q373" s="6">
        <v>-4.7071129711000002E-3</v>
      </c>
      <c r="R373" s="6">
        <v>-1.1989001593999999E-2</v>
      </c>
      <c r="S373" s="6">
        <v>-0.29518518517999998</v>
      </c>
      <c r="T373" s="6">
        <v>-0.30564964409000001</v>
      </c>
      <c r="U373" s="6">
        <v>-0.94543369176000003</v>
      </c>
      <c r="V373" s="6">
        <v>-1.1563160722000001</v>
      </c>
      <c r="W373" s="6"/>
      <c r="X373" s="6"/>
      <c r="Y373" s="6">
        <v>-0.56252873563000005</v>
      </c>
      <c r="Z373" s="6">
        <v>-0.64132151927000003</v>
      </c>
      <c r="AB373" s="7">
        <v>1.5974737266000001</v>
      </c>
      <c r="AC373" s="7">
        <v>0.15547383951999999</v>
      </c>
      <c r="AD373" s="8">
        <v>-0.56733710027999995</v>
      </c>
      <c r="AE373" s="7">
        <v>9.7345132744999993E-2</v>
      </c>
      <c r="AF373" s="7">
        <v>-0.43732590528999998</v>
      </c>
      <c r="AG373" s="4">
        <v>2</v>
      </c>
      <c r="AH373" s="9">
        <v>0</v>
      </c>
      <c r="AI373" s="10">
        <v>0</v>
      </c>
    </row>
    <row r="374" spans="2:35" x14ac:dyDescent="0.2">
      <c r="B374" s="3" t="s">
        <v>172</v>
      </c>
      <c r="C374" s="3" t="s">
        <v>563</v>
      </c>
      <c r="D374" s="3" t="s">
        <v>763</v>
      </c>
      <c r="E374" s="4" t="s">
        <v>1770</v>
      </c>
      <c r="F374" s="3" t="s">
        <v>1964</v>
      </c>
      <c r="G374" s="19">
        <v>45875</v>
      </c>
      <c r="H374" s="19">
        <v>42298</v>
      </c>
      <c r="I374" s="45">
        <v>442.92</v>
      </c>
      <c r="J374" s="45">
        <v>517.65</v>
      </c>
      <c r="K374" s="37"/>
      <c r="L374" s="19">
        <v>45863</v>
      </c>
      <c r="M374" s="43">
        <v>206554.41323999999</v>
      </c>
      <c r="N374" s="43">
        <v>182315.86468</v>
      </c>
      <c r="O374" s="37"/>
      <c r="Q374" s="6">
        <v>2.5577763189999999E-3</v>
      </c>
      <c r="R374" s="6">
        <v>-4.7241123048000003E-3</v>
      </c>
      <c r="S374" s="6">
        <v>-9.6450428397999999E-2</v>
      </c>
      <c r="T374" s="6">
        <v>-0.10691488729</v>
      </c>
      <c r="U374" s="6">
        <v>6.2616956959999998E-2</v>
      </c>
      <c r="V374" s="6">
        <v>-0.14826542347999999</v>
      </c>
      <c r="W374" s="6">
        <v>1.0898367463</v>
      </c>
      <c r="X374" s="6">
        <v>0.55913248419999995</v>
      </c>
      <c r="Y374" s="6">
        <v>4.2557198004999998E-2</v>
      </c>
      <c r="Z374" s="6">
        <v>-3.6235585628999999E-2</v>
      </c>
      <c r="AB374" s="7">
        <v>0.29907731120999997</v>
      </c>
      <c r="AC374" s="7">
        <v>3.0691209846999998E-2</v>
      </c>
      <c r="AD374" s="8">
        <v>0.16257063362999999</v>
      </c>
      <c r="AE374" s="7">
        <v>8.4126761878E-2</v>
      </c>
      <c r="AF374" s="7">
        <v>-9.6486938093000005E-2</v>
      </c>
      <c r="AG374" s="4">
        <v>4</v>
      </c>
      <c r="AH374" s="9">
        <v>0</v>
      </c>
      <c r="AI374" s="10">
        <v>0</v>
      </c>
    </row>
    <row r="375" spans="2:35" x14ac:dyDescent="0.2">
      <c r="B375" s="3" t="s">
        <v>1088</v>
      </c>
      <c r="C375" s="3" t="s">
        <v>1552</v>
      </c>
      <c r="D375" s="3" t="s">
        <v>1406</v>
      </c>
      <c r="E375" s="4" t="s">
        <v>1745</v>
      </c>
      <c r="F375" s="3" t="s">
        <v>1970</v>
      </c>
      <c r="G375" s="19">
        <v>45875</v>
      </c>
      <c r="H375" s="19">
        <v>42362</v>
      </c>
      <c r="I375" s="45">
        <v>4.4050000000000002</v>
      </c>
      <c r="J375" s="45">
        <v>4.9084617959000001</v>
      </c>
      <c r="K375" s="37"/>
      <c r="L375" s="19">
        <v>45566</v>
      </c>
      <c r="M375" s="43">
        <v>20496.196295000002</v>
      </c>
      <c r="N375" s="43">
        <v>6659.5862385</v>
      </c>
      <c r="O375" s="37"/>
      <c r="Q375" s="6">
        <v>9.0346534652999994E-2</v>
      </c>
      <c r="R375" s="6">
        <v>8.3064646029000003E-2</v>
      </c>
      <c r="S375" s="6">
        <v>1.0321100917E-2</v>
      </c>
      <c r="T375" s="6">
        <v>-1.4335798369E-4</v>
      </c>
      <c r="U375" s="6">
        <v>-6.9850293758000004E-2</v>
      </c>
      <c r="V375" s="6">
        <v>-0.28073267419999998</v>
      </c>
      <c r="W375" s="6">
        <v>-0.27498614530999999</v>
      </c>
      <c r="X375" s="6">
        <v>-0.80569040735999997</v>
      </c>
      <c r="Y375" s="6">
        <v>0.16735352183999999</v>
      </c>
      <c r="Z375" s="6">
        <v>8.8560738210000003E-2</v>
      </c>
      <c r="AB375" s="7">
        <v>0.46421675504999999</v>
      </c>
      <c r="AC375" s="7">
        <v>4.838396776E-2</v>
      </c>
      <c r="AD375" s="8">
        <v>-3.1652878268999998E-2</v>
      </c>
      <c r="AE375" s="7">
        <v>0.15258855586</v>
      </c>
      <c r="AF375" s="7">
        <v>-0.12543259547999999</v>
      </c>
      <c r="AG375" s="4">
        <v>4</v>
      </c>
      <c r="AH375" s="9">
        <v>1.125E-2</v>
      </c>
      <c r="AI375" s="10">
        <v>5.3999999999999999E-2</v>
      </c>
    </row>
    <row r="376" spans="2:35" x14ac:dyDescent="0.2">
      <c r="B376" s="3" t="s">
        <v>2528</v>
      </c>
      <c r="C376" s="3" t="s">
        <v>2564</v>
      </c>
      <c r="D376" s="3" t="s">
        <v>2548</v>
      </c>
      <c r="E376" s="4" t="s">
        <v>1758</v>
      </c>
      <c r="F376" s="3" t="s">
        <v>1965</v>
      </c>
      <c r="G376" s="19">
        <v>45875</v>
      </c>
      <c r="H376" s="19">
        <v>45105</v>
      </c>
      <c r="I376" s="45">
        <v>16.07</v>
      </c>
      <c r="J376" s="45">
        <v>20.293193266999999</v>
      </c>
      <c r="K376" s="37"/>
      <c r="L376" s="19">
        <v>45623</v>
      </c>
      <c r="M376" s="43">
        <v>15529.935509999999</v>
      </c>
      <c r="N376" s="43">
        <v>10629.108915000001</v>
      </c>
      <c r="O376" s="37"/>
      <c r="Q376" s="6">
        <v>2.6181353766999999E-2</v>
      </c>
      <c r="R376" s="6">
        <v>1.8899465143000001E-2</v>
      </c>
      <c r="S376" s="6">
        <v>-7.4119827050000003E-3</v>
      </c>
      <c r="T376" s="6">
        <v>-1.7876441606E-2</v>
      </c>
      <c r="U376" s="6">
        <v>4.5152264083000004E-3</v>
      </c>
      <c r="V376" s="6">
        <v>-0.20636715404</v>
      </c>
      <c r="W376" s="6"/>
      <c r="X376" s="6"/>
      <c r="Y376" s="6">
        <v>-0.10197011094</v>
      </c>
      <c r="Z376" s="6">
        <v>-0.18076289458</v>
      </c>
      <c r="AB376" s="7">
        <v>0.31586378717000002</v>
      </c>
      <c r="AC376" s="7">
        <v>3.2588614517999999E-2</v>
      </c>
      <c r="AD376" s="8">
        <v>-2.0669831151E-2</v>
      </c>
      <c r="AE376" s="7">
        <v>0.19524067703</v>
      </c>
      <c r="AF376" s="7">
        <v>-0.11690209449</v>
      </c>
      <c r="AG376" s="4">
        <v>5</v>
      </c>
      <c r="AH376" s="9">
        <v>2.4420024419999999E-2</v>
      </c>
      <c r="AI376" s="10">
        <v>0.4</v>
      </c>
    </row>
    <row r="377" spans="2:35" x14ac:dyDescent="0.2">
      <c r="B377" s="3" t="s">
        <v>173</v>
      </c>
      <c r="C377" s="3" t="s">
        <v>564</v>
      </c>
      <c r="D377" s="3" t="s">
        <v>764</v>
      </c>
      <c r="E377" s="4" t="s">
        <v>1741</v>
      </c>
      <c r="F377" s="3" t="s">
        <v>1984</v>
      </c>
      <c r="G377" s="19">
        <v>45875</v>
      </c>
      <c r="H377" s="19">
        <v>43048</v>
      </c>
      <c r="I377" s="45">
        <v>8.5399999999999991</v>
      </c>
      <c r="J377" s="45">
        <v>10.6</v>
      </c>
      <c r="K377" s="37"/>
      <c r="L377" s="19">
        <v>45853</v>
      </c>
      <c r="M377" s="43">
        <v>5879.0384800000002</v>
      </c>
      <c r="N377" s="43">
        <v>13315.421536</v>
      </c>
      <c r="O377" s="37"/>
      <c r="Q377" s="6">
        <v>7.0754716979999997E-3</v>
      </c>
      <c r="R377" s="6">
        <v>-2.0641692571999999E-4</v>
      </c>
      <c r="S377" s="6">
        <v>-0.13211382114</v>
      </c>
      <c r="T377" s="6">
        <v>-0.14257828004</v>
      </c>
      <c r="U377" s="6">
        <v>0.63516489930999998</v>
      </c>
      <c r="V377" s="6">
        <v>0.42428251887000001</v>
      </c>
      <c r="W377" s="6">
        <v>1.1653445182</v>
      </c>
      <c r="X377" s="6">
        <v>0.63464025612999997</v>
      </c>
      <c r="Y377" s="6">
        <v>0.30524208457000002</v>
      </c>
      <c r="Z377" s="6">
        <v>0.22644930093999999</v>
      </c>
      <c r="AB377" s="7">
        <v>0.43986355681</v>
      </c>
      <c r="AC377" s="7">
        <v>4.5856663508000002E-2</v>
      </c>
      <c r="AD377" s="8">
        <v>1.6620238542000001</v>
      </c>
      <c r="AE377" s="7">
        <v>0.16868932039000001</v>
      </c>
      <c r="AF377" s="7">
        <v>-0.14758090817</v>
      </c>
      <c r="AG377" s="4">
        <v>6</v>
      </c>
      <c r="AH377" s="9">
        <v>5.110701107E-2</v>
      </c>
      <c r="AI377" s="10">
        <v>5.5399999999999998E-2</v>
      </c>
    </row>
    <row r="378" spans="2:35" x14ac:dyDescent="0.2">
      <c r="B378" s="3" t="s">
        <v>174</v>
      </c>
      <c r="C378" s="3" t="s">
        <v>2721</v>
      </c>
      <c r="D378" s="3" t="s">
        <v>765</v>
      </c>
      <c r="E378" s="4" t="s">
        <v>1772</v>
      </c>
      <c r="F378" s="3" t="s">
        <v>1984</v>
      </c>
      <c r="G378" s="19">
        <v>45875</v>
      </c>
      <c r="H378" s="19">
        <v>35430</v>
      </c>
      <c r="I378" s="45">
        <v>20.36</v>
      </c>
      <c r="J378" s="45">
        <v>22.28</v>
      </c>
      <c r="K378" s="37"/>
      <c r="L378" s="19">
        <v>45852</v>
      </c>
      <c r="M378" s="43">
        <v>20608.106960000001</v>
      </c>
      <c r="N378" s="43">
        <v>23439.994271</v>
      </c>
      <c r="O378" s="37"/>
      <c r="Q378" s="6">
        <v>-8.2805650271999993E-3</v>
      </c>
      <c r="R378" s="6">
        <v>-1.5562453651000001E-2</v>
      </c>
      <c r="S378" s="6">
        <v>-7.1591427269000002E-2</v>
      </c>
      <c r="T378" s="6">
        <v>-8.2055886169999995E-2</v>
      </c>
      <c r="U378" s="6">
        <v>5.6890187836E-2</v>
      </c>
      <c r="V378" s="6">
        <v>-0.15399219260999999</v>
      </c>
      <c r="W378" s="6">
        <v>0.50962875953999998</v>
      </c>
      <c r="X378" s="6">
        <v>-2.1075502505E-2</v>
      </c>
      <c r="Y378" s="6">
        <v>0.11502020004999999</v>
      </c>
      <c r="Z378" s="6">
        <v>3.6227416424999999E-2</v>
      </c>
      <c r="AB378" s="7">
        <v>0.32096333040000002</v>
      </c>
      <c r="AC378" s="7">
        <v>3.3474513184E-2</v>
      </c>
      <c r="AD378" s="8">
        <v>8.2967032110999997E-2</v>
      </c>
      <c r="AE378" s="7">
        <v>0.11672942442000001</v>
      </c>
      <c r="AF378" s="7">
        <v>-0.10106382978</v>
      </c>
      <c r="AG378" s="4">
        <v>4</v>
      </c>
      <c r="AH378" s="9">
        <v>2.6315789474000002E-2</v>
      </c>
      <c r="AI378" s="10">
        <v>0.52</v>
      </c>
    </row>
    <row r="379" spans="2:35" x14ac:dyDescent="0.2">
      <c r="B379" s="3" t="s">
        <v>175</v>
      </c>
      <c r="C379" s="3" t="s">
        <v>565</v>
      </c>
      <c r="D379" s="3" t="s">
        <v>766</v>
      </c>
      <c r="E379" s="4" t="s">
        <v>1743</v>
      </c>
      <c r="F379" s="3" t="s">
        <v>1970</v>
      </c>
      <c r="G379" s="19">
        <v>45875</v>
      </c>
      <c r="H379" s="19">
        <v>40546</v>
      </c>
      <c r="I379" s="45">
        <v>8.3800000000000008</v>
      </c>
      <c r="J379" s="45">
        <v>9.27</v>
      </c>
      <c r="K379" s="37"/>
      <c r="L379" s="19">
        <v>45849</v>
      </c>
      <c r="M379" s="43">
        <v>84345.806159999993</v>
      </c>
      <c r="N379" s="43">
        <v>171523.09445999999</v>
      </c>
      <c r="O379" s="37"/>
      <c r="Q379" s="6">
        <v>3.5928143716000001E-3</v>
      </c>
      <c r="R379" s="6">
        <v>-3.6890742522000001E-3</v>
      </c>
      <c r="S379" s="6">
        <v>-9.4562647755E-3</v>
      </c>
      <c r="T379" s="6">
        <v>-1.9920723676E-2</v>
      </c>
      <c r="U379" s="6">
        <v>0.68514993014000003</v>
      </c>
      <c r="V379" s="6">
        <v>0.47426754969000001</v>
      </c>
      <c r="W379" s="6">
        <v>5.1340314904999997E-2</v>
      </c>
      <c r="X379" s="6">
        <v>-0.47936394714000002</v>
      </c>
      <c r="Y379" s="6">
        <v>0.52925550161000001</v>
      </c>
      <c r="Z379" s="6">
        <v>0.45046271797999998</v>
      </c>
      <c r="AB379" s="7">
        <v>0.62002826989000004</v>
      </c>
      <c r="AC379" s="7">
        <v>6.4851103568999993E-2</v>
      </c>
      <c r="AD379" s="8">
        <v>1.6854691557000001</v>
      </c>
      <c r="AE379" s="7">
        <v>0.34035656401999997</v>
      </c>
      <c r="AF379" s="7">
        <v>-0.17147014051000001</v>
      </c>
      <c r="AG379" s="4">
        <v>6</v>
      </c>
      <c r="AH379" s="9">
        <v>3.9278557113999997E-3</v>
      </c>
      <c r="AI379" s="10">
        <v>1.9599999999999999E-2</v>
      </c>
    </row>
    <row r="380" spans="2:35" x14ac:dyDescent="0.2">
      <c r="B380" s="3" t="s">
        <v>1089</v>
      </c>
      <c r="C380" s="3" t="s">
        <v>1553</v>
      </c>
      <c r="D380" s="3" t="s">
        <v>1407</v>
      </c>
      <c r="E380" s="4" t="s">
        <v>1743</v>
      </c>
      <c r="F380" s="3" t="s">
        <v>1991</v>
      </c>
      <c r="G380" s="19">
        <v>45875</v>
      </c>
      <c r="H380" s="19">
        <v>42157</v>
      </c>
      <c r="I380" s="45">
        <v>195.98</v>
      </c>
      <c r="J380" s="45">
        <v>200.08</v>
      </c>
      <c r="K380" s="37"/>
      <c r="L380" s="19">
        <v>45863</v>
      </c>
      <c r="M380" s="43">
        <v>17710.908579999999</v>
      </c>
      <c r="N380" s="43">
        <v>19758.177831000001</v>
      </c>
      <c r="O380" s="37"/>
      <c r="Q380" s="6">
        <v>-6.5896188162000002E-3</v>
      </c>
      <c r="R380" s="6">
        <v>-1.3871507438999999E-2</v>
      </c>
      <c r="S380" s="6">
        <v>9.6146316908000004E-2</v>
      </c>
      <c r="T380" s="6">
        <v>8.5681858006999997E-2</v>
      </c>
      <c r="U380" s="6">
        <v>0.16017960259</v>
      </c>
      <c r="V380" s="6">
        <v>-5.0702777853000001E-2</v>
      </c>
      <c r="W380" s="6">
        <v>0.51755466755000001</v>
      </c>
      <c r="X380" s="6">
        <v>-1.3149594499E-2</v>
      </c>
      <c r="Y380" s="6">
        <v>8.6166134401999994E-2</v>
      </c>
      <c r="Z380" s="6">
        <v>7.3733507688000001E-3</v>
      </c>
      <c r="AB380" s="7">
        <v>0.20902064804000001</v>
      </c>
      <c r="AC380" s="7">
        <v>2.1743460164E-2</v>
      </c>
      <c r="AD380" s="8">
        <v>0.73477478454</v>
      </c>
      <c r="AE380" s="7">
        <v>0.12942389188</v>
      </c>
      <c r="AF380" s="7">
        <v>-6.6534339898999997E-2</v>
      </c>
      <c r="AG380" s="4">
        <v>3</v>
      </c>
      <c r="AH380" s="9">
        <v>6.1786512887E-3</v>
      </c>
      <c r="AI380" s="10">
        <v>1.05</v>
      </c>
    </row>
    <row r="381" spans="2:35" x14ac:dyDescent="0.2">
      <c r="B381" s="3" t="s">
        <v>2616</v>
      </c>
      <c r="C381" s="3" t="s">
        <v>3069</v>
      </c>
      <c r="D381" s="3" t="s">
        <v>2654</v>
      </c>
      <c r="E381" s="4" t="s">
        <v>409</v>
      </c>
      <c r="F381" s="3" t="s">
        <v>1960</v>
      </c>
      <c r="G381" s="19">
        <v>45875</v>
      </c>
      <c r="H381" s="19">
        <v>45145</v>
      </c>
      <c r="I381" s="45">
        <v>0.52</v>
      </c>
      <c r="J381" s="45">
        <v>38.39</v>
      </c>
      <c r="K381" s="37"/>
      <c r="L381" s="19">
        <v>45643</v>
      </c>
      <c r="M381" s="43">
        <v>36.832639999999998</v>
      </c>
      <c r="N381" s="43">
        <v>210.09347335999999</v>
      </c>
      <c r="O381" s="37"/>
      <c r="Q381" s="6">
        <v>1.9807805453E-2</v>
      </c>
      <c r="R381" s="6">
        <v>1.2525916829E-2</v>
      </c>
      <c r="S381" s="6">
        <v>-1.9053008866000001E-2</v>
      </c>
      <c r="T381" s="6">
        <v>-2.9517467767E-2</v>
      </c>
      <c r="U381" s="6">
        <v>-0.96770186334999997</v>
      </c>
      <c r="V381" s="6">
        <v>-1.1785842438</v>
      </c>
      <c r="W381" s="6"/>
      <c r="X381" s="6"/>
      <c r="Y381" s="6">
        <v>-0.94050343249000001</v>
      </c>
      <c r="Z381" s="6">
        <v>-1.0192962161000001</v>
      </c>
      <c r="AB381" s="7">
        <v>2.5754148085000002</v>
      </c>
      <c r="AC381" s="7">
        <v>0.20716329054999999</v>
      </c>
      <c r="AD381" s="8">
        <v>-0.27591861274000001</v>
      </c>
      <c r="AE381" s="7">
        <v>0.98027127004000003</v>
      </c>
      <c r="AF381" s="7">
        <v>-0.93190332326000003</v>
      </c>
      <c r="AG381" s="4">
        <v>5</v>
      </c>
      <c r="AH381" s="9">
        <v>0</v>
      </c>
      <c r="AI381" s="10">
        <v>0</v>
      </c>
    </row>
    <row r="382" spans="2:35" x14ac:dyDescent="0.2">
      <c r="B382" s="3" t="s">
        <v>176</v>
      </c>
      <c r="C382" s="3" t="s">
        <v>1861</v>
      </c>
      <c r="D382" s="3" t="s">
        <v>767</v>
      </c>
      <c r="E382" s="4" t="s">
        <v>1751</v>
      </c>
      <c r="F382" s="3" t="s">
        <v>1957</v>
      </c>
      <c r="G382" s="19">
        <v>45875</v>
      </c>
      <c r="H382" s="19">
        <v>43628</v>
      </c>
      <c r="I382" s="45">
        <v>22.06</v>
      </c>
      <c r="J382" s="45">
        <v>35.450000000000003</v>
      </c>
      <c r="K382" s="37"/>
      <c r="L382" s="19">
        <v>45630</v>
      </c>
      <c r="M382" s="43">
        <v>28397.970359999999</v>
      </c>
      <c r="N382" s="43">
        <v>20308.008071</v>
      </c>
      <c r="O382" s="37"/>
      <c r="Q382" s="6">
        <v>1.7058552328E-2</v>
      </c>
      <c r="R382" s="6">
        <v>9.7766637044999997E-3</v>
      </c>
      <c r="S382" s="6">
        <v>-0.23667820069000001</v>
      </c>
      <c r="T382" s="6">
        <v>-0.24714265959000001</v>
      </c>
      <c r="U382" s="6">
        <v>-6.2871707732000001E-2</v>
      </c>
      <c r="V382" s="6">
        <v>-0.27375408818000002</v>
      </c>
      <c r="W382" s="6">
        <v>-0.44918851436000001</v>
      </c>
      <c r="X382" s="6">
        <v>-0.97989277641000005</v>
      </c>
      <c r="Y382" s="6">
        <v>-0.30475890324999999</v>
      </c>
      <c r="Z382" s="6">
        <v>-0.38355168688000002</v>
      </c>
      <c r="AB382" s="7">
        <v>0.49181147740999998</v>
      </c>
      <c r="AC382" s="7">
        <v>5.1014851610000002E-2</v>
      </c>
      <c r="AD382" s="8">
        <v>5.1784401708999998E-2</v>
      </c>
      <c r="AE382" s="7">
        <v>0.27387033398999999</v>
      </c>
      <c r="AF382" s="7">
        <v>-0.24718718036000001</v>
      </c>
      <c r="AG382" s="4">
        <v>5</v>
      </c>
      <c r="AH382" s="9">
        <v>0</v>
      </c>
      <c r="AI382" s="10">
        <v>0</v>
      </c>
    </row>
    <row r="383" spans="2:35" x14ac:dyDescent="0.2">
      <c r="B383" s="3" t="s">
        <v>1090</v>
      </c>
      <c r="C383" s="3" t="s">
        <v>1554</v>
      </c>
      <c r="D383" s="3" t="s">
        <v>1408</v>
      </c>
      <c r="E383" s="4" t="s">
        <v>1761</v>
      </c>
      <c r="F383" s="3" t="s">
        <v>1972</v>
      </c>
      <c r="G383" s="19">
        <v>45875</v>
      </c>
      <c r="H383" s="19">
        <v>35432</v>
      </c>
      <c r="I383" s="45">
        <v>49.86</v>
      </c>
      <c r="J383" s="45">
        <v>53.8</v>
      </c>
      <c r="K383" s="37"/>
      <c r="L383" s="19">
        <v>45861</v>
      </c>
      <c r="M383" s="43">
        <v>189940.6728</v>
      </c>
      <c r="N383" s="43">
        <v>209777.26329999999</v>
      </c>
      <c r="O383" s="37"/>
      <c r="Q383" s="6">
        <v>-1.3454689355E-2</v>
      </c>
      <c r="R383" s="6">
        <v>-2.0736577979000002E-2</v>
      </c>
      <c r="S383" s="6">
        <v>-3.5403366222E-2</v>
      </c>
      <c r="T383" s="6">
        <v>-4.5867825123E-2</v>
      </c>
      <c r="U383" s="6">
        <v>0.73426086957000003</v>
      </c>
      <c r="V383" s="6">
        <v>0.52337848911999996</v>
      </c>
      <c r="W383" s="6">
        <v>2.5730320821000001</v>
      </c>
      <c r="X383" s="6">
        <v>2.0423278201000001</v>
      </c>
      <c r="Y383" s="6">
        <v>0.29877572283999998</v>
      </c>
      <c r="Z383" s="6">
        <v>0.21998293921000001</v>
      </c>
      <c r="AB383" s="7">
        <v>0.44617972083000002</v>
      </c>
      <c r="AC383" s="7">
        <v>4.5733097734E-2</v>
      </c>
      <c r="AD383" s="8">
        <v>2.0010016467999998</v>
      </c>
      <c r="AE383" s="7">
        <v>0.23179965055000001</v>
      </c>
      <c r="AF383" s="7">
        <v>-0.12694642385999999</v>
      </c>
      <c r="AG383" s="4">
        <v>8</v>
      </c>
      <c r="AH383" s="9">
        <v>0</v>
      </c>
      <c r="AI383" s="10">
        <v>0</v>
      </c>
    </row>
    <row r="384" spans="2:35" x14ac:dyDescent="0.2">
      <c r="B384" s="3" t="s">
        <v>2161</v>
      </c>
      <c r="C384" s="3" t="s">
        <v>2267</v>
      </c>
      <c r="D384" s="3" t="s">
        <v>2169</v>
      </c>
      <c r="E384" s="4" t="s">
        <v>1743</v>
      </c>
      <c r="F384" s="3" t="s">
        <v>1961</v>
      </c>
      <c r="G384" s="19">
        <v>45875</v>
      </c>
      <c r="H384" s="19">
        <v>44326</v>
      </c>
      <c r="I384" s="45">
        <v>19.190000000000001</v>
      </c>
      <c r="J384" s="45">
        <v>79.17</v>
      </c>
      <c r="K384" s="37"/>
      <c r="L384" s="19">
        <v>45576</v>
      </c>
      <c r="M384" s="43">
        <v>240.58502999999999</v>
      </c>
      <c r="N384" s="43">
        <v>117.41630644</v>
      </c>
      <c r="O384" s="37"/>
      <c r="Q384" s="6">
        <v>-2.3409669211E-2</v>
      </c>
      <c r="R384" s="6">
        <v>-3.0691557835000001E-2</v>
      </c>
      <c r="S384" s="6">
        <v>-0.17316201974000001</v>
      </c>
      <c r="T384" s="6">
        <v>-0.18362647864000001</v>
      </c>
      <c r="U384" s="6">
        <v>-0.48675155726000002</v>
      </c>
      <c r="V384" s="6">
        <v>-0.69763393771000004</v>
      </c>
      <c r="W384" s="6">
        <v>-0.96600447132</v>
      </c>
      <c r="X384" s="6">
        <v>-1.4967087334</v>
      </c>
      <c r="Y384" s="6">
        <v>-0.52228030868999997</v>
      </c>
      <c r="Z384" s="6">
        <v>-0.60107309231999995</v>
      </c>
      <c r="AB384" s="7">
        <v>1.0394830362</v>
      </c>
      <c r="AC384" s="7">
        <v>0.10674562049</v>
      </c>
      <c r="AD384" s="8">
        <v>-2.3832926317999999E-2</v>
      </c>
      <c r="AE384" s="7">
        <v>0.4854368932</v>
      </c>
      <c r="AF384" s="7">
        <v>-0.40804597701</v>
      </c>
      <c r="AG384" s="4">
        <v>3</v>
      </c>
      <c r="AH384" s="9">
        <v>0</v>
      </c>
      <c r="AI384" s="10">
        <v>0</v>
      </c>
    </row>
    <row r="385" spans="2:35" x14ac:dyDescent="0.2">
      <c r="B385" s="3" t="s">
        <v>2756</v>
      </c>
      <c r="C385" s="3" t="s">
        <v>2791</v>
      </c>
      <c r="D385" s="3" t="s">
        <v>2769</v>
      </c>
      <c r="E385" s="4" t="s">
        <v>1744</v>
      </c>
      <c r="F385" s="3" t="s">
        <v>1956</v>
      </c>
      <c r="G385" s="19">
        <v>45875</v>
      </c>
      <c r="H385" s="19">
        <v>45320</v>
      </c>
      <c r="I385" s="45">
        <v>306.95</v>
      </c>
      <c r="J385" s="45">
        <v>306.95</v>
      </c>
      <c r="K385" s="37"/>
      <c r="L385" s="19">
        <v>45875</v>
      </c>
      <c r="M385" s="43">
        <v>831039.19255000004</v>
      </c>
      <c r="N385" s="43">
        <v>702039.67510999995</v>
      </c>
      <c r="O385" s="37"/>
      <c r="Q385" s="6">
        <v>8.1121912772000003E-3</v>
      </c>
      <c r="R385" s="6">
        <v>8.3030265341000004E-4</v>
      </c>
      <c r="S385" s="6">
        <v>9.2154420922999997E-2</v>
      </c>
      <c r="T385" s="6">
        <v>8.1689962022000004E-2</v>
      </c>
      <c r="U385" s="6">
        <v>0.69370413286999999</v>
      </c>
      <c r="V385" s="6">
        <v>0.48282175242999997</v>
      </c>
      <c r="W385" s="6"/>
      <c r="X385" s="6"/>
      <c r="Y385" s="6">
        <v>0.18765718708000001</v>
      </c>
      <c r="Z385" s="6">
        <v>0.10886440343999999</v>
      </c>
      <c r="AB385" s="7">
        <v>0.35790057916000001</v>
      </c>
      <c r="AC385" s="7">
        <v>3.7145685996000002E-2</v>
      </c>
      <c r="AD385" s="8">
        <v>1.8005200830000001</v>
      </c>
      <c r="AE385" s="7">
        <v>0.18709455686000001</v>
      </c>
      <c r="AF385" s="7">
        <v>-0.21041377098</v>
      </c>
      <c r="AG385" s="4">
        <v>8</v>
      </c>
      <c r="AH385" s="9">
        <v>0</v>
      </c>
      <c r="AI385" s="10">
        <v>0</v>
      </c>
    </row>
    <row r="386" spans="2:35" x14ac:dyDescent="0.2">
      <c r="B386" s="3" t="s">
        <v>1938</v>
      </c>
      <c r="C386" s="3" t="s">
        <v>2016</v>
      </c>
      <c r="D386" s="3" t="s">
        <v>1949</v>
      </c>
      <c r="E386" s="4" t="s">
        <v>1745</v>
      </c>
      <c r="F386" s="3" t="s">
        <v>1961</v>
      </c>
      <c r="G386" s="19">
        <v>45875</v>
      </c>
      <c r="H386" s="19">
        <v>44126</v>
      </c>
      <c r="I386" s="45">
        <v>4.9000000000000004</v>
      </c>
      <c r="J386" s="45">
        <v>9.99</v>
      </c>
      <c r="K386" s="37"/>
      <c r="L386" s="19">
        <v>45555</v>
      </c>
      <c r="M386" s="43">
        <v>566.13620000000003</v>
      </c>
      <c r="N386" s="43">
        <v>627.76739531999999</v>
      </c>
      <c r="O386" s="37"/>
      <c r="Q386" s="6">
        <v>-0.02</v>
      </c>
      <c r="R386" s="6">
        <v>-2.7281888622999999E-2</v>
      </c>
      <c r="S386" s="6">
        <v>-4.4834307992E-2</v>
      </c>
      <c r="T386" s="6">
        <v>-5.5298766893E-2</v>
      </c>
      <c r="U386" s="6">
        <v>-0.11070780399000001</v>
      </c>
      <c r="V386" s="6">
        <v>-0.32159018443999998</v>
      </c>
      <c r="W386" s="6">
        <v>-0.70570570571000002</v>
      </c>
      <c r="X386" s="6">
        <v>-1.2364099678</v>
      </c>
      <c r="Y386" s="6">
        <v>3.813559322E-2</v>
      </c>
      <c r="Z386" s="6">
        <v>-4.0657190412999998E-2</v>
      </c>
      <c r="AB386" s="7">
        <v>0.83663409904999997</v>
      </c>
      <c r="AC386" s="7">
        <v>8.7729091671000001E-2</v>
      </c>
      <c r="AD386" s="8">
        <v>0.30199019994999998</v>
      </c>
      <c r="AE386" s="7">
        <v>0.15751789976</v>
      </c>
      <c r="AF386" s="7">
        <v>-0.40926157696999999</v>
      </c>
      <c r="AG386" s="4">
        <v>5</v>
      </c>
      <c r="AH386" s="9">
        <v>0</v>
      </c>
      <c r="AI386" s="10">
        <v>0</v>
      </c>
    </row>
    <row r="387" spans="2:35" x14ac:dyDescent="0.2">
      <c r="B387" s="3" t="s">
        <v>177</v>
      </c>
      <c r="C387" s="3" t="s">
        <v>566</v>
      </c>
      <c r="D387" s="3" t="s">
        <v>768</v>
      </c>
      <c r="E387" s="4" t="s">
        <v>1753</v>
      </c>
      <c r="F387" s="3" t="s">
        <v>1974</v>
      </c>
      <c r="G387" s="19">
        <v>45875</v>
      </c>
      <c r="H387" s="19">
        <v>35926</v>
      </c>
      <c r="I387" s="45">
        <v>88.18</v>
      </c>
      <c r="J387" s="45">
        <v>106.52193727</v>
      </c>
      <c r="K387" s="37"/>
      <c r="L387" s="19">
        <v>45523</v>
      </c>
      <c r="M387" s="43">
        <v>56460.772199999999</v>
      </c>
      <c r="N387" s="43">
        <v>55501.617855999997</v>
      </c>
      <c r="O387" s="37"/>
      <c r="Q387" s="6">
        <v>-1.1102388695E-2</v>
      </c>
      <c r="R387" s="6">
        <v>-1.8384277319000001E-2</v>
      </c>
      <c r="S387" s="6">
        <v>-0.14889601028999999</v>
      </c>
      <c r="T387" s="6">
        <v>-0.15936046918999999</v>
      </c>
      <c r="U387" s="6">
        <v>-0.12265819611000001</v>
      </c>
      <c r="V387" s="6">
        <v>-0.33354057656000002</v>
      </c>
      <c r="W387" s="6">
        <v>0.64274903770000003</v>
      </c>
      <c r="X387" s="6">
        <v>0.11204477565</v>
      </c>
      <c r="Y387" s="6">
        <v>8.8725402421999999E-2</v>
      </c>
      <c r="Z387" s="6">
        <v>9.9326187884000005E-3</v>
      </c>
      <c r="AB387" s="7">
        <v>0.25266200109999998</v>
      </c>
      <c r="AC387" s="7">
        <v>2.6070777654E-2</v>
      </c>
      <c r="AD387" s="8">
        <v>-0.50368675481000003</v>
      </c>
      <c r="AE387" s="7">
        <v>0.10408303979</v>
      </c>
      <c r="AF387" s="7">
        <v>-0.10382832107999999</v>
      </c>
      <c r="AG387" s="4">
        <v>4</v>
      </c>
      <c r="AH387" s="9">
        <v>5.8269354989000002E-2</v>
      </c>
      <c r="AI387" s="10">
        <v>0.12484792</v>
      </c>
    </row>
    <row r="388" spans="2:35" x14ac:dyDescent="0.2">
      <c r="B388" s="3" t="s">
        <v>178</v>
      </c>
      <c r="C388" s="3" t="s">
        <v>567</v>
      </c>
      <c r="D388" s="3" t="s">
        <v>769</v>
      </c>
      <c r="E388" s="4" t="s">
        <v>1767</v>
      </c>
      <c r="F388" s="3" t="s">
        <v>1984</v>
      </c>
      <c r="G388" s="19">
        <v>45875</v>
      </c>
      <c r="H388" s="19">
        <v>40546</v>
      </c>
      <c r="I388" s="45">
        <v>41.3</v>
      </c>
      <c r="J388" s="45">
        <v>42.98</v>
      </c>
      <c r="K388" s="37"/>
      <c r="L388" s="19">
        <v>45861</v>
      </c>
      <c r="M388" s="43">
        <v>4234.2412000000004</v>
      </c>
      <c r="N388" s="43">
        <v>4969.1051256999999</v>
      </c>
      <c r="O388" s="37"/>
      <c r="Q388" s="6">
        <v>1.1263467187E-2</v>
      </c>
      <c r="R388" s="6">
        <v>3.9815785639999999E-3</v>
      </c>
      <c r="S388" s="6">
        <v>1.1511143765999999E-2</v>
      </c>
      <c r="T388" s="6">
        <v>1.0466848652E-3</v>
      </c>
      <c r="U388" s="6">
        <v>0.51981855515999997</v>
      </c>
      <c r="V388" s="6">
        <v>0.30893617471000001</v>
      </c>
      <c r="W388" s="6">
        <v>2.4106404494999998</v>
      </c>
      <c r="X388" s="6">
        <v>1.8799361874</v>
      </c>
      <c r="Y388" s="6">
        <v>0.19824759997999999</v>
      </c>
      <c r="Z388" s="6">
        <v>0.11945481634000001</v>
      </c>
      <c r="AB388" s="7">
        <v>0.26402730583</v>
      </c>
      <c r="AC388" s="7">
        <v>2.7544818903999999E-2</v>
      </c>
      <c r="AD388" s="8">
        <v>1.8095657196999999</v>
      </c>
      <c r="AE388" s="7">
        <v>0.12149285336</v>
      </c>
      <c r="AF388" s="7">
        <v>-0.12232201986000001</v>
      </c>
      <c r="AG388" s="4">
        <v>8</v>
      </c>
      <c r="AH388" s="9">
        <v>6.148981026E-2</v>
      </c>
      <c r="AI388" s="10">
        <v>1.75</v>
      </c>
    </row>
    <row r="389" spans="2:35" x14ac:dyDescent="0.2">
      <c r="B389" s="3" t="s">
        <v>1091</v>
      </c>
      <c r="C389" s="3" t="s">
        <v>2741</v>
      </c>
      <c r="D389" s="3" t="s">
        <v>1409</v>
      </c>
      <c r="E389" s="4" t="s">
        <v>1751</v>
      </c>
      <c r="F389" s="3" t="s">
        <v>1956</v>
      </c>
      <c r="G389" s="19">
        <v>45875</v>
      </c>
      <c r="H389" s="19">
        <v>40546</v>
      </c>
      <c r="I389" s="45">
        <v>107.65</v>
      </c>
      <c r="J389" s="45">
        <v>134.51519099999999</v>
      </c>
      <c r="K389" s="37"/>
      <c r="L389" s="19">
        <v>45841</v>
      </c>
      <c r="M389" s="43">
        <v>36.062750000000001</v>
      </c>
      <c r="N389" s="43">
        <v>49.689791006999997</v>
      </c>
      <c r="O389" s="37"/>
      <c r="Q389" s="6"/>
      <c r="R389" s="6"/>
      <c r="S389" s="6">
        <v>-0.19971863996</v>
      </c>
      <c r="T389" s="6">
        <v>-0.21018309886</v>
      </c>
      <c r="U389" s="6">
        <v>0.54821743033000003</v>
      </c>
      <c r="V389" s="6">
        <v>0.33733504988000002</v>
      </c>
      <c r="W389" s="6">
        <v>0.16251066679000001</v>
      </c>
      <c r="X389" s="6">
        <v>-0.36819359526000001</v>
      </c>
      <c r="Y389" s="6">
        <v>0.22687604835</v>
      </c>
      <c r="Z389" s="6">
        <v>0.14808326472</v>
      </c>
      <c r="AB389" s="7"/>
      <c r="AC389" s="7"/>
      <c r="AD389" s="8"/>
      <c r="AE389" s="7">
        <v>0.25071063104000002</v>
      </c>
      <c r="AF389" s="7">
        <v>-0.13562472301</v>
      </c>
      <c r="AG389" s="4">
        <v>8</v>
      </c>
      <c r="AH389" s="9">
        <v>2.8703515185999999E-2</v>
      </c>
      <c r="AI389" s="10">
        <v>2.0413939999999999</v>
      </c>
    </row>
    <row r="390" spans="2:35" x14ac:dyDescent="0.2">
      <c r="B390" s="3" t="s">
        <v>179</v>
      </c>
      <c r="C390" s="3" t="s">
        <v>568</v>
      </c>
      <c r="D390" s="3" t="s">
        <v>770</v>
      </c>
      <c r="E390" s="4" t="s">
        <v>1743</v>
      </c>
      <c r="F390" s="3" t="s">
        <v>1971</v>
      </c>
      <c r="G390" s="19">
        <v>45875</v>
      </c>
      <c r="H390" s="19">
        <v>40554</v>
      </c>
      <c r="I390" s="45">
        <v>50.44</v>
      </c>
      <c r="J390" s="45">
        <v>50.47</v>
      </c>
      <c r="K390" s="37"/>
      <c r="L390" s="19">
        <v>45873</v>
      </c>
      <c r="M390" s="43">
        <v>21836.18216</v>
      </c>
      <c r="N390" s="43">
        <v>23693.986943</v>
      </c>
      <c r="O390" s="37"/>
      <c r="Q390" s="6">
        <v>1.9829466692E-4</v>
      </c>
      <c r="R390" s="6">
        <v>-7.0835939568000003E-3</v>
      </c>
      <c r="S390" s="6">
        <v>6.3910567390999998E-2</v>
      </c>
      <c r="T390" s="6">
        <v>5.3446108489999998E-2</v>
      </c>
      <c r="U390" s="6">
        <v>0.20642020607</v>
      </c>
      <c r="V390" s="6">
        <v>-4.4621743727000004E-3</v>
      </c>
      <c r="W390" s="6">
        <v>0.20323635764</v>
      </c>
      <c r="X390" s="6">
        <v>-0.32746790441000001</v>
      </c>
      <c r="Y390" s="6">
        <v>0.21337503007</v>
      </c>
      <c r="Z390" s="6">
        <v>0.13458224644</v>
      </c>
      <c r="AB390" s="7">
        <v>0.15923050161999999</v>
      </c>
      <c r="AC390" s="7">
        <v>1.6451615389000002E-2</v>
      </c>
      <c r="AD390" s="8">
        <v>1.0364880588000001</v>
      </c>
      <c r="AE390" s="7">
        <v>8.6222027204999996E-2</v>
      </c>
      <c r="AF390" s="7">
        <v>-6.9606087733999997E-2</v>
      </c>
      <c r="AG390" s="4">
        <v>6</v>
      </c>
      <c r="AH390" s="9">
        <v>1.4504716981000001E-2</v>
      </c>
      <c r="AI390" s="10">
        <v>0.61499999999999999</v>
      </c>
    </row>
    <row r="391" spans="2:35" x14ac:dyDescent="0.2">
      <c r="B391" s="3" t="s">
        <v>180</v>
      </c>
      <c r="C391" s="3" t="s">
        <v>2792</v>
      </c>
      <c r="D391" s="3" t="s">
        <v>771</v>
      </c>
      <c r="E391" s="4" t="s">
        <v>1743</v>
      </c>
      <c r="F391" s="3" t="s">
        <v>1970</v>
      </c>
      <c r="G391" s="19">
        <v>45875</v>
      </c>
      <c r="H391" s="19">
        <v>40546</v>
      </c>
      <c r="I391" s="45">
        <v>7.07</v>
      </c>
      <c r="J391" s="45">
        <v>7.4</v>
      </c>
      <c r="K391" s="37"/>
      <c r="L391" s="19">
        <v>45813</v>
      </c>
      <c r="M391" s="43">
        <v>82046.360199999996</v>
      </c>
      <c r="N391" s="43">
        <v>96009.181230999995</v>
      </c>
      <c r="O391" s="37"/>
      <c r="Q391" s="6">
        <v>1.8731988472E-2</v>
      </c>
      <c r="R391" s="6">
        <v>1.1450099847E-2</v>
      </c>
      <c r="S391" s="6">
        <v>6.9591527988000002E-2</v>
      </c>
      <c r="T391" s="6">
        <v>5.9127069087000002E-2</v>
      </c>
      <c r="U391" s="6">
        <v>0.65186915887999997</v>
      </c>
      <c r="V391" s="6">
        <v>0.44098677843</v>
      </c>
      <c r="W391" s="6">
        <v>1.4807017544000001</v>
      </c>
      <c r="X391" s="6">
        <v>0.94999749233999997</v>
      </c>
      <c r="Y391" s="6">
        <v>0.64801864801999998</v>
      </c>
      <c r="Z391" s="6">
        <v>0.56922586439</v>
      </c>
      <c r="AB391" s="7">
        <v>0.55990680834999995</v>
      </c>
      <c r="AC391" s="7">
        <v>5.7940476657000001E-2</v>
      </c>
      <c r="AD391" s="8">
        <v>1.8057243623000001</v>
      </c>
      <c r="AE391" s="7">
        <v>0.41203703704</v>
      </c>
      <c r="AF391" s="7">
        <v>-0.14792899407999999</v>
      </c>
      <c r="AG391" s="4">
        <v>6</v>
      </c>
      <c r="AH391" s="9">
        <v>0</v>
      </c>
      <c r="AI391" s="10">
        <v>0</v>
      </c>
    </row>
    <row r="392" spans="2:35" x14ac:dyDescent="0.2">
      <c r="B392" s="3" t="s">
        <v>2830</v>
      </c>
      <c r="C392" s="3" t="s">
        <v>2923</v>
      </c>
      <c r="D392" s="3" t="s">
        <v>2880</v>
      </c>
      <c r="E392" s="4" t="s">
        <v>2437</v>
      </c>
      <c r="F392" s="3" t="s">
        <v>1960</v>
      </c>
      <c r="G392" s="19">
        <v>45875</v>
      </c>
      <c r="H392" s="19">
        <v>45587</v>
      </c>
      <c r="I392" s="45">
        <v>1.0900000000000001</v>
      </c>
      <c r="J392" s="45"/>
      <c r="K392" s="37"/>
      <c r="L392" s="19"/>
      <c r="M392" s="43">
        <v>446.42694</v>
      </c>
      <c r="N392" s="43">
        <v>477.68390144</v>
      </c>
      <c r="O392" s="37"/>
      <c r="Q392" s="6">
        <v>-0.11382113821000001</v>
      </c>
      <c r="R392" s="6">
        <v>-0.12110302683</v>
      </c>
      <c r="S392" s="6">
        <v>0.32926829268000002</v>
      </c>
      <c r="T392" s="6">
        <v>0.31880383377999999</v>
      </c>
      <c r="U392" s="6"/>
      <c r="V392" s="6"/>
      <c r="W392" s="6"/>
      <c r="X392" s="6"/>
      <c r="Y392" s="6">
        <v>-0.15503875969</v>
      </c>
      <c r="Z392" s="6">
        <v>-0.23383154332</v>
      </c>
      <c r="AB392" s="7"/>
      <c r="AC392" s="7"/>
      <c r="AD392" s="8"/>
      <c r="AE392" s="7">
        <v>0.53333333332999999</v>
      </c>
      <c r="AF392" s="7">
        <v>-0.46025104602</v>
      </c>
      <c r="AG392" s="4"/>
      <c r="AH392" s="9"/>
      <c r="AI392" s="10"/>
    </row>
    <row r="393" spans="2:35" x14ac:dyDescent="0.2">
      <c r="B393" s="3" t="s">
        <v>181</v>
      </c>
      <c r="C393" s="3" t="s">
        <v>569</v>
      </c>
      <c r="D393" s="3" t="s">
        <v>772</v>
      </c>
      <c r="E393" s="4" t="s">
        <v>1741</v>
      </c>
      <c r="F393" s="3" t="s">
        <v>1969</v>
      </c>
      <c r="G393" s="19">
        <v>45874</v>
      </c>
      <c r="H393" s="19">
        <v>43046</v>
      </c>
      <c r="I393" s="45">
        <v>14.37</v>
      </c>
      <c r="J393" s="45">
        <v>20.316245167000002</v>
      </c>
      <c r="K393" s="37"/>
      <c r="L393" s="19">
        <v>45532</v>
      </c>
      <c r="M393" s="43">
        <v>32.20317</v>
      </c>
      <c r="N393" s="43">
        <v>20.055508797000002</v>
      </c>
      <c r="O393" s="37"/>
      <c r="Q393" s="6">
        <v>-6.9541029278999997E-4</v>
      </c>
      <c r="R393" s="6">
        <v>4.1624556587999996E-3</v>
      </c>
      <c r="S393" s="6">
        <v>0.32077205881999998</v>
      </c>
      <c r="T393" s="6">
        <v>0.31761249612999998</v>
      </c>
      <c r="U393" s="6">
        <v>0.17661247493000001</v>
      </c>
      <c r="V393" s="6">
        <v>-3.7963149841999999E-2</v>
      </c>
      <c r="W393" s="6">
        <v>-2.7333687394000002E-2</v>
      </c>
      <c r="X393" s="6">
        <v>-0.54697211169000004</v>
      </c>
      <c r="Y393" s="6">
        <v>0.38173076922999999</v>
      </c>
      <c r="Z393" s="6">
        <v>0.31073684408000002</v>
      </c>
      <c r="AB393" s="7"/>
      <c r="AC393" s="7"/>
      <c r="AD393" s="8"/>
      <c r="AE393" s="7">
        <v>0.36320704193999997</v>
      </c>
      <c r="AF393" s="7">
        <v>-0.29688418576999998</v>
      </c>
      <c r="AG393" s="4">
        <v>6</v>
      </c>
      <c r="AH393" s="9">
        <v>0.16862170088</v>
      </c>
      <c r="AI393" s="10">
        <v>0.23</v>
      </c>
    </row>
    <row r="394" spans="2:35" x14ac:dyDescent="0.2">
      <c r="B394" s="3" t="s">
        <v>182</v>
      </c>
      <c r="C394" s="3" t="s">
        <v>570</v>
      </c>
      <c r="D394" s="3" t="s">
        <v>773</v>
      </c>
      <c r="E394" s="4" t="s">
        <v>1743</v>
      </c>
      <c r="F394" s="3" t="s">
        <v>1970</v>
      </c>
      <c r="G394" s="19">
        <v>45875</v>
      </c>
      <c r="H394" s="19">
        <v>40546</v>
      </c>
      <c r="I394" s="45">
        <v>171.05</v>
      </c>
      <c r="J394" s="45">
        <v>177.75966908999999</v>
      </c>
      <c r="K394" s="37"/>
      <c r="L394" s="19">
        <v>45810</v>
      </c>
      <c r="M394" s="43">
        <v>77337.862800000003</v>
      </c>
      <c r="N394" s="43">
        <v>121924.42534</v>
      </c>
      <c r="O394" s="37"/>
      <c r="Q394" s="6">
        <v>-5.8459020692999998E-5</v>
      </c>
      <c r="R394" s="6">
        <v>-7.3403476444999999E-3</v>
      </c>
      <c r="S394" s="6">
        <v>3.6101520382999998E-2</v>
      </c>
      <c r="T394" s="6">
        <v>2.5637061482000002E-2</v>
      </c>
      <c r="U394" s="6">
        <v>0.43492859035999998</v>
      </c>
      <c r="V394" s="6">
        <v>0.22404620991999999</v>
      </c>
      <c r="W394" s="6">
        <v>0.37761713531000002</v>
      </c>
      <c r="X394" s="6">
        <v>-0.15308712674</v>
      </c>
      <c r="Y394" s="6">
        <v>0.46176314255000001</v>
      </c>
      <c r="Z394" s="6">
        <v>0.38297035890999997</v>
      </c>
      <c r="AB394" s="7">
        <v>0.29434645223</v>
      </c>
      <c r="AC394" s="7">
        <v>3.0268014778000001E-2</v>
      </c>
      <c r="AD394" s="8">
        <v>1.7106833858999999</v>
      </c>
      <c r="AE394" s="7">
        <v>0.15622076706999999</v>
      </c>
      <c r="AF394" s="7">
        <v>-7.5682195085000001E-2</v>
      </c>
      <c r="AG394" s="4">
        <v>7</v>
      </c>
      <c r="AH394" s="9">
        <v>1.2282157675999999E-2</v>
      </c>
      <c r="AI394" s="10">
        <v>1.48</v>
      </c>
    </row>
    <row r="395" spans="2:35" x14ac:dyDescent="0.2">
      <c r="B395" s="3" t="s">
        <v>1894</v>
      </c>
      <c r="C395" s="3" t="s">
        <v>1904</v>
      </c>
      <c r="D395" s="3" t="s">
        <v>1908</v>
      </c>
      <c r="E395" s="4" t="s">
        <v>1745</v>
      </c>
      <c r="F395" s="3" t="s">
        <v>1961</v>
      </c>
      <c r="G395" s="19">
        <v>45338</v>
      </c>
      <c r="H395" s="19">
        <v>44049</v>
      </c>
      <c r="I395" s="45">
        <v>6.48</v>
      </c>
      <c r="J395" s="45">
        <v>8.2725000000000009</v>
      </c>
      <c r="K395" s="37"/>
      <c r="L395" s="19">
        <v>44978</v>
      </c>
      <c r="M395" s="43">
        <v>35.335439999999998</v>
      </c>
      <c r="N395" s="43">
        <v>175.35733694000001</v>
      </c>
      <c r="O395" s="37"/>
      <c r="Q395" s="6">
        <v>0</v>
      </c>
      <c r="R395" s="6">
        <v>4.8034387527999996E-3</v>
      </c>
      <c r="S395" s="6">
        <v>1.0920436818E-2</v>
      </c>
      <c r="T395" s="6">
        <v>-3.9350441363999997E-2</v>
      </c>
      <c r="U395" s="6">
        <v>-0.2</v>
      </c>
      <c r="V395" s="6">
        <v>-0.42373307320999998</v>
      </c>
      <c r="W395" s="6">
        <v>-0.97265822785</v>
      </c>
      <c r="X395" s="6">
        <v>-1.2455013159999999</v>
      </c>
      <c r="Y395" s="6">
        <v>1.7268445838999998E-2</v>
      </c>
      <c r="Z395" s="6">
        <v>-3.2154699219999999E-2</v>
      </c>
      <c r="AB395" s="7">
        <v>1.1020644504999999</v>
      </c>
      <c r="AC395" s="7">
        <v>0.12075231707</v>
      </c>
      <c r="AD395" s="8"/>
      <c r="AE395" s="7">
        <v>0.41085271318</v>
      </c>
      <c r="AF395" s="7">
        <v>-0.51427189162999998</v>
      </c>
      <c r="AG395" s="4">
        <v>4</v>
      </c>
      <c r="AH395" s="9">
        <v>0</v>
      </c>
      <c r="AI395" s="10">
        <v>0</v>
      </c>
    </row>
    <row r="396" spans="2:35" x14ac:dyDescent="0.2">
      <c r="B396" s="3" t="s">
        <v>2384</v>
      </c>
      <c r="C396" s="3" t="s">
        <v>2597</v>
      </c>
      <c r="D396" s="3" t="s">
        <v>2387</v>
      </c>
      <c r="E396" s="4" t="s">
        <v>1741</v>
      </c>
      <c r="F396" s="3" t="s">
        <v>1980</v>
      </c>
      <c r="G396" s="19">
        <v>45875</v>
      </c>
      <c r="H396" s="19">
        <v>42954</v>
      </c>
      <c r="I396" s="45">
        <v>1.55</v>
      </c>
      <c r="J396" s="45">
        <v>20.87</v>
      </c>
      <c r="K396" s="37"/>
      <c r="L396" s="19">
        <v>45524</v>
      </c>
      <c r="M396" s="43">
        <v>70.047600000000003</v>
      </c>
      <c r="N396" s="43">
        <v>1951.5635172</v>
      </c>
      <c r="O396" s="37"/>
      <c r="Q396" s="6">
        <v>-4.3995334698000002E-2</v>
      </c>
      <c r="R396" s="6">
        <v>-5.1277223321000001E-2</v>
      </c>
      <c r="S396" s="6">
        <v>-0.15003290194999999</v>
      </c>
      <c r="T396" s="6">
        <v>-0.16049736084999999</v>
      </c>
      <c r="U396" s="6">
        <v>-0.91777188329000003</v>
      </c>
      <c r="V396" s="6">
        <v>-1.1286542637000001</v>
      </c>
      <c r="W396" s="6">
        <v>-0.99992757009</v>
      </c>
      <c r="X396" s="6">
        <v>-1.5306318321000001</v>
      </c>
      <c r="Y396" s="6">
        <v>-0.79497354496999995</v>
      </c>
      <c r="Z396" s="6">
        <v>-0.87376632861000003</v>
      </c>
      <c r="AB396" s="7">
        <v>1.4938391853999999</v>
      </c>
      <c r="AC396" s="7">
        <v>0.1757293217</v>
      </c>
      <c r="AD396" s="8">
        <v>-0.41410496671000002</v>
      </c>
      <c r="AE396" s="7">
        <v>0.35</v>
      </c>
      <c r="AF396" s="7">
        <v>-0.59559979047</v>
      </c>
      <c r="AG396" s="4">
        <v>2</v>
      </c>
      <c r="AH396" s="9">
        <v>0</v>
      </c>
      <c r="AI396" s="10">
        <v>0</v>
      </c>
    </row>
    <row r="397" spans="2:35" x14ac:dyDescent="0.2">
      <c r="B397" s="3" t="s">
        <v>183</v>
      </c>
      <c r="C397" s="3" t="s">
        <v>2707</v>
      </c>
      <c r="D397" s="3" t="s">
        <v>775</v>
      </c>
      <c r="E397" s="4" t="s">
        <v>1748</v>
      </c>
      <c r="F397" s="3" t="s">
        <v>700</v>
      </c>
      <c r="G397" s="19">
        <v>45875</v>
      </c>
      <c r="H397" s="19">
        <v>40546</v>
      </c>
      <c r="I397" s="45">
        <v>23.52</v>
      </c>
      <c r="J397" s="45">
        <v>29.49</v>
      </c>
      <c r="K397" s="37"/>
      <c r="L397" s="19">
        <v>45804</v>
      </c>
      <c r="M397" s="43">
        <v>9147.9158399999997</v>
      </c>
      <c r="N397" s="43">
        <v>10207.069557000001</v>
      </c>
      <c r="O397" s="37"/>
      <c r="Q397" s="6">
        <v>-3.6855036856000001E-2</v>
      </c>
      <c r="R397" s="6">
        <v>-4.4136925479999999E-2</v>
      </c>
      <c r="S397" s="6">
        <v>-0.16358463727</v>
      </c>
      <c r="T397" s="6">
        <v>-0.17404909617</v>
      </c>
      <c r="U397" s="6">
        <v>0.29661046331000002</v>
      </c>
      <c r="V397" s="6">
        <v>8.5728082863999994E-2</v>
      </c>
      <c r="W397" s="6">
        <v>0.36706731359</v>
      </c>
      <c r="X397" s="6">
        <v>-0.16363694845999999</v>
      </c>
      <c r="Y397" s="6">
        <v>6.7527342584000005E-2</v>
      </c>
      <c r="Z397" s="6">
        <v>-1.1265441049E-2</v>
      </c>
      <c r="AB397" s="7">
        <v>0.28391312722000001</v>
      </c>
      <c r="AC397" s="7">
        <v>2.9323635359000001E-2</v>
      </c>
      <c r="AD397" s="8">
        <v>0.95269422391000003</v>
      </c>
      <c r="AE397" s="7">
        <v>0.14985965137000001</v>
      </c>
      <c r="AF397" s="7">
        <v>-0.11305565278</v>
      </c>
      <c r="AG397" s="4">
        <v>7</v>
      </c>
      <c r="AH397" s="9">
        <v>4.2226609441999997E-2</v>
      </c>
      <c r="AI397" s="10">
        <v>1.5742080000000001</v>
      </c>
    </row>
    <row r="398" spans="2:35" x14ac:dyDescent="0.2">
      <c r="B398" s="3" t="s">
        <v>995</v>
      </c>
      <c r="C398" s="3" t="s">
        <v>2510</v>
      </c>
      <c r="D398" s="3" t="s">
        <v>1313</v>
      </c>
      <c r="E398" s="4" t="s">
        <v>1741</v>
      </c>
      <c r="F398" s="3" t="s">
        <v>1968</v>
      </c>
      <c r="G398" s="19">
        <v>45065</v>
      </c>
      <c r="H398" s="19">
        <v>43859</v>
      </c>
      <c r="I398" s="45">
        <v>4.37</v>
      </c>
      <c r="J398" s="45">
        <v>10.32</v>
      </c>
      <c r="K398" s="37"/>
      <c r="L398" s="19">
        <v>44972</v>
      </c>
      <c r="M398" s="43">
        <v>156.00462999999999</v>
      </c>
      <c r="N398" s="43">
        <v>120.90092804</v>
      </c>
      <c r="O398" s="37"/>
      <c r="Q398" s="6">
        <v>-5.4092079914000002E-2</v>
      </c>
      <c r="R398" s="6">
        <v>-5.2646170504000001E-2</v>
      </c>
      <c r="S398" s="6">
        <v>-4.1666666664999998E-2</v>
      </c>
      <c r="T398" s="6">
        <v>-5.0683352106000001E-2</v>
      </c>
      <c r="U398" s="6">
        <v>-0.25907087148000002</v>
      </c>
      <c r="V398" s="6">
        <v>-0.33371985284</v>
      </c>
      <c r="W398" s="6">
        <v>-0.97102122016000003</v>
      </c>
      <c r="X398" s="6">
        <v>-1.4051868205</v>
      </c>
      <c r="Y398" s="6">
        <v>-6.6239316239000007E-2</v>
      </c>
      <c r="Z398" s="6">
        <v>-0.15804293650000001</v>
      </c>
      <c r="AB398" s="7">
        <v>1.2746433929000001</v>
      </c>
      <c r="AC398" s="7">
        <v>0.13860311727999999</v>
      </c>
      <c r="AD398" s="8"/>
      <c r="AE398" s="7">
        <v>0.81410256410000004</v>
      </c>
      <c r="AF398" s="7">
        <v>-0.47718865597999999</v>
      </c>
      <c r="AG398" s="4">
        <v>5</v>
      </c>
      <c r="AH398" s="9">
        <v>0</v>
      </c>
      <c r="AI398" s="10">
        <v>0</v>
      </c>
    </row>
    <row r="399" spans="2:35" x14ac:dyDescent="0.2">
      <c r="B399" s="3" t="s">
        <v>184</v>
      </c>
      <c r="C399" s="3" t="s">
        <v>2470</v>
      </c>
      <c r="D399" s="3" t="s">
        <v>776</v>
      </c>
      <c r="E399" s="4" t="s">
        <v>1758</v>
      </c>
      <c r="F399" s="3" t="s">
        <v>1978</v>
      </c>
      <c r="G399" s="19">
        <v>45875</v>
      </c>
      <c r="H399" s="19">
        <v>37109</v>
      </c>
      <c r="I399" s="45">
        <v>19.78</v>
      </c>
      <c r="J399" s="45">
        <v>24.521928748000001</v>
      </c>
      <c r="K399" s="37"/>
      <c r="L399" s="19">
        <v>45572</v>
      </c>
      <c r="M399" s="43">
        <v>77383.13798</v>
      </c>
      <c r="N399" s="43">
        <v>48834.783558000003</v>
      </c>
      <c r="O399" s="37"/>
      <c r="Q399" s="6">
        <v>-3.5592393955000003E-2</v>
      </c>
      <c r="R399" s="6">
        <v>-4.2874282579E-2</v>
      </c>
      <c r="S399" s="6">
        <v>0.13417431193000001</v>
      </c>
      <c r="T399" s="6">
        <v>0.12370985302</v>
      </c>
      <c r="U399" s="6">
        <v>-6.6112636215999998E-2</v>
      </c>
      <c r="V399" s="6">
        <v>-0.27699501665999998</v>
      </c>
      <c r="W399" s="6">
        <v>1.4950815137</v>
      </c>
      <c r="X399" s="6">
        <v>0.96437725162999999</v>
      </c>
      <c r="Y399" s="6">
        <v>0.42630209283999998</v>
      </c>
      <c r="Z399" s="6">
        <v>0.34750930921000001</v>
      </c>
      <c r="AB399" s="7">
        <v>0.52746040515000003</v>
      </c>
      <c r="AC399" s="7">
        <v>5.4758741005999999E-2</v>
      </c>
      <c r="AD399" s="8">
        <v>0.15613833675</v>
      </c>
      <c r="AE399" s="7">
        <v>0.22057787173999999</v>
      </c>
      <c r="AF399" s="7">
        <v>-0.16983068239999999</v>
      </c>
      <c r="AG399" s="4">
        <v>5</v>
      </c>
      <c r="AH399" s="9">
        <v>5.8771929824999999E-2</v>
      </c>
      <c r="AI399" s="10">
        <v>1.34</v>
      </c>
    </row>
    <row r="400" spans="2:35" x14ac:dyDescent="0.2">
      <c r="B400" s="3" t="s">
        <v>2204</v>
      </c>
      <c r="C400" s="3" t="s">
        <v>2246</v>
      </c>
      <c r="D400" s="3" t="s">
        <v>2214</v>
      </c>
      <c r="E400" s="4" t="s">
        <v>1741</v>
      </c>
      <c r="F400" s="3" t="s">
        <v>1988</v>
      </c>
      <c r="G400" s="19">
        <v>45875</v>
      </c>
      <c r="H400" s="19">
        <v>44368</v>
      </c>
      <c r="I400" s="45">
        <v>11.36</v>
      </c>
      <c r="J400" s="45">
        <v>13.571919137</v>
      </c>
      <c r="K400" s="37"/>
      <c r="L400" s="19">
        <v>45735</v>
      </c>
      <c r="M400" s="43">
        <v>76424.275039999993</v>
      </c>
      <c r="N400" s="43">
        <v>101307.71871</v>
      </c>
      <c r="O400" s="37"/>
      <c r="Q400" s="6">
        <v>1.2477718359E-2</v>
      </c>
      <c r="R400" s="6">
        <v>5.1958297354000003E-3</v>
      </c>
      <c r="S400" s="6">
        <v>-5.9602649006999998E-2</v>
      </c>
      <c r="T400" s="6">
        <v>-7.0067107907999998E-2</v>
      </c>
      <c r="U400" s="6">
        <v>0.58271219945999997</v>
      </c>
      <c r="V400" s="6">
        <v>0.37182981902000001</v>
      </c>
      <c r="W400" s="6">
        <v>0.46051180412999998</v>
      </c>
      <c r="X400" s="6">
        <v>-7.0192457917000003E-2</v>
      </c>
      <c r="Y400" s="6">
        <v>5.9042174129000001E-2</v>
      </c>
      <c r="Z400" s="6">
        <v>-1.9750609504999999E-2</v>
      </c>
      <c r="AB400" s="7">
        <v>0.49346838075999999</v>
      </c>
      <c r="AC400" s="7">
        <v>5.1705228943000003E-2</v>
      </c>
      <c r="AD400" s="8">
        <v>1.3585285894000001</v>
      </c>
      <c r="AE400" s="7">
        <v>0.24275862069000001</v>
      </c>
      <c r="AF400" s="7">
        <v>-0.10267530743</v>
      </c>
      <c r="AG400" s="4">
        <v>7</v>
      </c>
      <c r="AH400" s="9">
        <v>1.3259668508E-2</v>
      </c>
      <c r="AI400" s="10">
        <v>4.7999999999999996E-3</v>
      </c>
    </row>
    <row r="401" spans="2:35" x14ac:dyDescent="0.2">
      <c r="B401" s="3" t="s">
        <v>1816</v>
      </c>
      <c r="C401" s="3" t="s">
        <v>1818</v>
      </c>
      <c r="D401" s="3" t="s">
        <v>1821</v>
      </c>
      <c r="E401" s="4" t="s">
        <v>1743</v>
      </c>
      <c r="F401" s="3" t="s">
        <v>1961</v>
      </c>
      <c r="G401" s="19">
        <v>45446</v>
      </c>
      <c r="H401" s="19">
        <v>44007</v>
      </c>
      <c r="I401" s="45">
        <v>21.55</v>
      </c>
      <c r="J401" s="45">
        <v>21.55</v>
      </c>
      <c r="K401" s="37"/>
      <c r="L401" s="19">
        <v>45446</v>
      </c>
      <c r="M401" s="43">
        <v>131046.412</v>
      </c>
      <c r="N401" s="43">
        <v>39700.481454000001</v>
      </c>
      <c r="O401" s="37"/>
      <c r="Q401" s="6">
        <v>1.3940520439E-3</v>
      </c>
      <c r="R401" s="6">
        <v>2.7799541930999998E-4</v>
      </c>
      <c r="S401" s="6">
        <v>4.6620046613999998E-3</v>
      </c>
      <c r="T401" s="6">
        <v>-2.5684401879999999E-2</v>
      </c>
      <c r="U401" s="6">
        <v>3.3979591836999998</v>
      </c>
      <c r="V401" s="6">
        <v>3.1642031092999998</v>
      </c>
      <c r="W401" s="6">
        <v>1.5870348138999999</v>
      </c>
      <c r="X401" s="6">
        <v>1.3269372668999999</v>
      </c>
      <c r="Y401" s="6">
        <v>1.2424557752000001</v>
      </c>
      <c r="Z401" s="6">
        <v>1.1347852713</v>
      </c>
      <c r="AB401" s="7">
        <v>1.0011817817999999</v>
      </c>
      <c r="AC401" s="7">
        <v>0.12810831115999999</v>
      </c>
      <c r="AD401" s="8"/>
      <c r="AE401" s="7">
        <v>0.78260869565000002</v>
      </c>
      <c r="AF401" s="7">
        <v>-0.30406852247999999</v>
      </c>
      <c r="AG401" s="4">
        <v>6</v>
      </c>
      <c r="AH401" s="9">
        <v>0</v>
      </c>
      <c r="AI401" s="10">
        <v>0</v>
      </c>
    </row>
    <row r="402" spans="2:35" x14ac:dyDescent="0.2">
      <c r="B402" s="3" t="s">
        <v>1092</v>
      </c>
      <c r="C402" s="3" t="s">
        <v>1862</v>
      </c>
      <c r="D402" s="3" t="s">
        <v>1410</v>
      </c>
      <c r="E402" s="4" t="s">
        <v>1741</v>
      </c>
      <c r="F402" s="3" t="s">
        <v>1990</v>
      </c>
      <c r="G402" s="19">
        <v>45875</v>
      </c>
      <c r="H402" s="19">
        <v>43531</v>
      </c>
      <c r="I402" s="45">
        <v>155.03</v>
      </c>
      <c r="J402" s="45">
        <v>168.89</v>
      </c>
      <c r="K402" s="37"/>
      <c r="L402" s="19">
        <v>45861</v>
      </c>
      <c r="M402" s="43">
        <v>207772.75630000001</v>
      </c>
      <c r="N402" s="43">
        <v>302005.79810999997</v>
      </c>
      <c r="O402" s="37"/>
      <c r="Q402" s="6">
        <v>-9.6661940915999999E-4</v>
      </c>
      <c r="R402" s="6">
        <v>-8.2485080329000003E-3</v>
      </c>
      <c r="S402" s="6">
        <v>0.27292881189000001</v>
      </c>
      <c r="T402" s="6">
        <v>0.26246435298999998</v>
      </c>
      <c r="U402" s="6">
        <v>1.7303080828999999</v>
      </c>
      <c r="V402" s="6">
        <v>1.5194257024</v>
      </c>
      <c r="W402" s="6">
        <v>2.8525250248999998</v>
      </c>
      <c r="X402" s="6">
        <v>2.3218207628999998</v>
      </c>
      <c r="Y402" s="6">
        <v>0.93811726466000001</v>
      </c>
      <c r="Z402" s="6">
        <v>0.85932448103000003</v>
      </c>
      <c r="AB402" s="7">
        <v>0.72682956208000005</v>
      </c>
      <c r="AC402" s="7">
        <v>7.5664211810000007E-2</v>
      </c>
      <c r="AD402" s="8">
        <v>3.2183323852000001</v>
      </c>
      <c r="AE402" s="7">
        <v>0.50487728130999998</v>
      </c>
      <c r="AF402" s="7">
        <v>-9.8094772837999999E-2</v>
      </c>
      <c r="AG402" s="4">
        <v>8</v>
      </c>
      <c r="AH402" s="9">
        <v>3.4411562285000002E-2</v>
      </c>
      <c r="AI402" s="10">
        <v>2</v>
      </c>
    </row>
    <row r="403" spans="2:35" x14ac:dyDescent="0.2">
      <c r="B403" s="3" t="s">
        <v>1093</v>
      </c>
      <c r="C403" s="3" t="s">
        <v>2742</v>
      </c>
      <c r="D403" s="3" t="s">
        <v>1411</v>
      </c>
      <c r="E403" s="4" t="s">
        <v>1751</v>
      </c>
      <c r="F403" s="3" t="s">
        <v>2005</v>
      </c>
      <c r="G403" s="19">
        <v>45875</v>
      </c>
      <c r="H403" s="19">
        <v>40546</v>
      </c>
      <c r="I403" s="45">
        <v>22.19</v>
      </c>
      <c r="J403" s="45">
        <v>22.36</v>
      </c>
      <c r="K403" s="37"/>
      <c r="L403" s="19">
        <v>45873</v>
      </c>
      <c r="M403" s="43">
        <v>528.41047000000003</v>
      </c>
      <c r="N403" s="43">
        <v>327.69206335000001</v>
      </c>
      <c r="O403" s="37"/>
      <c r="Q403" s="6">
        <v>1.5560640731000001E-2</v>
      </c>
      <c r="R403" s="6">
        <v>8.2787521078000002E-3</v>
      </c>
      <c r="S403" s="6">
        <v>0.16482939632999999</v>
      </c>
      <c r="T403" s="6">
        <v>0.15436493742999999</v>
      </c>
      <c r="U403" s="6">
        <v>1.3535524793</v>
      </c>
      <c r="V403" s="6">
        <v>1.1426700989</v>
      </c>
      <c r="W403" s="6">
        <v>0.74165855904</v>
      </c>
      <c r="X403" s="6">
        <v>0.21095429699000001</v>
      </c>
      <c r="Y403" s="6">
        <v>0.41270869236000002</v>
      </c>
      <c r="Z403" s="6">
        <v>0.33391590872999999</v>
      </c>
      <c r="AB403" s="7">
        <v>0.41599590262000002</v>
      </c>
      <c r="AC403" s="7">
        <v>4.4102613130000003E-2</v>
      </c>
      <c r="AD403" s="8">
        <v>3.7197246727</v>
      </c>
      <c r="AE403" s="7">
        <v>0.24235063496000001</v>
      </c>
      <c r="AF403" s="7">
        <v>-0.11490747178999999</v>
      </c>
      <c r="AG403" s="4">
        <v>9</v>
      </c>
      <c r="AH403" s="9">
        <v>6.1287027579000002E-2</v>
      </c>
      <c r="AI403" s="10">
        <v>0.6</v>
      </c>
    </row>
    <row r="404" spans="2:35" x14ac:dyDescent="0.2">
      <c r="B404" s="3" t="s">
        <v>1094</v>
      </c>
      <c r="C404" s="3" t="s">
        <v>1555</v>
      </c>
      <c r="D404" s="3" t="s">
        <v>1412</v>
      </c>
      <c r="E404" s="4" t="s">
        <v>1756</v>
      </c>
      <c r="F404" s="3" t="s">
        <v>1961</v>
      </c>
      <c r="G404" s="19">
        <v>45875</v>
      </c>
      <c r="H404" s="19">
        <v>40548</v>
      </c>
      <c r="I404" s="45">
        <v>32.799999999999997</v>
      </c>
      <c r="J404" s="45">
        <v>33.39</v>
      </c>
      <c r="K404" s="37"/>
      <c r="L404" s="19">
        <v>45873</v>
      </c>
      <c r="M404" s="43">
        <v>13648.8344</v>
      </c>
      <c r="N404" s="43">
        <v>10685.636646999999</v>
      </c>
      <c r="O404" s="37"/>
      <c r="Q404" s="6">
        <v>-5.7593210067000003E-3</v>
      </c>
      <c r="R404" s="6">
        <v>-1.304120963E-2</v>
      </c>
      <c r="S404" s="6">
        <v>0.13770378078000001</v>
      </c>
      <c r="T404" s="6">
        <v>0.12723932188000001</v>
      </c>
      <c r="U404" s="6">
        <v>0.29439621152000001</v>
      </c>
      <c r="V404" s="6">
        <v>8.3513831078000006E-2</v>
      </c>
      <c r="W404" s="6">
        <v>-0.40036563070999998</v>
      </c>
      <c r="X404" s="6">
        <v>-0.93106989275999996</v>
      </c>
      <c r="Y404" s="6">
        <v>0.19272727273000001</v>
      </c>
      <c r="Z404" s="6">
        <v>0.11393448908999999</v>
      </c>
      <c r="AB404" s="7">
        <v>0.33755412283000003</v>
      </c>
      <c r="AC404" s="7">
        <v>3.4975074219999999E-2</v>
      </c>
      <c r="AD404" s="8">
        <v>0.88594107894999996</v>
      </c>
      <c r="AE404" s="7">
        <v>0.17256162915000001</v>
      </c>
      <c r="AF404" s="7">
        <v>-0.16363636364</v>
      </c>
      <c r="AG404" s="4">
        <v>6</v>
      </c>
      <c r="AH404" s="9">
        <v>0</v>
      </c>
      <c r="AI404" s="10">
        <v>0</v>
      </c>
    </row>
    <row r="405" spans="2:35" x14ac:dyDescent="0.2">
      <c r="B405" s="3" t="s">
        <v>2831</v>
      </c>
      <c r="C405" s="3" t="s">
        <v>2924</v>
      </c>
      <c r="D405" s="3" t="s">
        <v>2881</v>
      </c>
      <c r="E405" s="4" t="s">
        <v>1750</v>
      </c>
      <c r="F405" s="3" t="s">
        <v>1960</v>
      </c>
      <c r="G405" s="19">
        <v>45875</v>
      </c>
      <c r="H405" s="19">
        <v>45546</v>
      </c>
      <c r="I405" s="45">
        <v>0.58479999999999999</v>
      </c>
      <c r="J405" s="45"/>
      <c r="K405" s="37"/>
      <c r="L405" s="19"/>
      <c r="M405" s="43">
        <v>52.046030399999999</v>
      </c>
      <c r="N405" s="43">
        <v>68.705834554999996</v>
      </c>
      <c r="O405" s="37"/>
      <c r="Q405" s="6">
        <v>-4.2731390476999999E-4</v>
      </c>
      <c r="R405" s="6">
        <v>-7.7092025284999999E-3</v>
      </c>
      <c r="S405" s="6">
        <v>-0.11694979237</v>
      </c>
      <c r="T405" s="6">
        <v>-0.12741425128</v>
      </c>
      <c r="U405" s="6"/>
      <c r="V405" s="6"/>
      <c r="W405" s="6"/>
      <c r="X405" s="6"/>
      <c r="Y405" s="6">
        <v>-0.40929292929</v>
      </c>
      <c r="Z405" s="6">
        <v>-0.48808571293000003</v>
      </c>
      <c r="AB405" s="7"/>
      <c r="AC405" s="7"/>
      <c r="AD405" s="8"/>
      <c r="AE405" s="7">
        <v>1.0534846029</v>
      </c>
      <c r="AF405" s="7">
        <v>-0.90686661405000002</v>
      </c>
      <c r="AG405" s="4"/>
      <c r="AH405" s="9"/>
      <c r="AI405" s="10"/>
    </row>
    <row r="406" spans="2:35" x14ac:dyDescent="0.2">
      <c r="B406" s="3" t="s">
        <v>1939</v>
      </c>
      <c r="C406" s="3" t="s">
        <v>2018</v>
      </c>
      <c r="D406" s="3" t="s">
        <v>1950</v>
      </c>
      <c r="E406" s="4" t="s">
        <v>1759</v>
      </c>
      <c r="F406" s="3" t="s">
        <v>1961</v>
      </c>
      <c r="G406" s="19">
        <v>45875</v>
      </c>
      <c r="H406" s="19">
        <v>44132</v>
      </c>
      <c r="I406" s="45">
        <v>3.4</v>
      </c>
      <c r="J406" s="45">
        <v>14.88</v>
      </c>
      <c r="K406" s="37"/>
      <c r="L406" s="19">
        <v>45525</v>
      </c>
      <c r="M406" s="43">
        <v>15.4292</v>
      </c>
      <c r="N406" s="43">
        <v>127.73864791</v>
      </c>
      <c r="O406" s="37"/>
      <c r="Q406" s="6">
        <v>0</v>
      </c>
      <c r="R406" s="6">
        <v>-7.2818886237999998E-3</v>
      </c>
      <c r="S406" s="6">
        <v>-3.9548022598999998E-2</v>
      </c>
      <c r="T406" s="6">
        <v>-5.0012481499999997E-2</v>
      </c>
      <c r="U406" s="6">
        <v>-0.72134002663999996</v>
      </c>
      <c r="V406" s="6">
        <v>-0.93222240708000004</v>
      </c>
      <c r="W406" s="6">
        <v>-0.93492822967</v>
      </c>
      <c r="X406" s="6">
        <v>-1.4656324917000001</v>
      </c>
      <c r="Y406" s="6">
        <v>-0.2688172043</v>
      </c>
      <c r="Z406" s="6">
        <v>-0.34760998792999998</v>
      </c>
      <c r="AB406" s="7">
        <v>0.98978325754999996</v>
      </c>
      <c r="AC406" s="7">
        <v>0.10315528086</v>
      </c>
      <c r="AD406" s="8">
        <v>-0.55531140225999998</v>
      </c>
      <c r="AE406" s="7">
        <v>0.11074918566</v>
      </c>
      <c r="AF406" s="7">
        <v>-0.43621399176999998</v>
      </c>
      <c r="AG406" s="4">
        <v>4</v>
      </c>
      <c r="AH406" s="9">
        <v>0</v>
      </c>
      <c r="AI406" s="10">
        <v>0</v>
      </c>
    </row>
    <row r="407" spans="2:35" x14ac:dyDescent="0.2">
      <c r="B407" s="3" t="s">
        <v>1095</v>
      </c>
      <c r="C407" s="3" t="s">
        <v>1556</v>
      </c>
      <c r="D407" s="3" t="s">
        <v>1413</v>
      </c>
      <c r="E407" s="4" t="s">
        <v>1751</v>
      </c>
      <c r="F407" s="3" t="s">
        <v>1961</v>
      </c>
      <c r="G407" s="19">
        <v>45875</v>
      </c>
      <c r="H407" s="19">
        <v>41711</v>
      </c>
      <c r="I407" s="45">
        <v>1.45</v>
      </c>
      <c r="J407" s="45">
        <v>15.1</v>
      </c>
      <c r="K407" s="37"/>
      <c r="L407" s="19">
        <v>45552</v>
      </c>
      <c r="M407" s="43">
        <v>369.90514999999999</v>
      </c>
      <c r="N407" s="43">
        <v>558.78179126999999</v>
      </c>
      <c r="O407" s="37"/>
      <c r="Q407" s="6">
        <v>-9.375E-2</v>
      </c>
      <c r="R407" s="6">
        <v>-0.10103188862</v>
      </c>
      <c r="S407" s="6">
        <v>-0.20547945205000001</v>
      </c>
      <c r="T407" s="6">
        <v>-0.21594391096000001</v>
      </c>
      <c r="U407" s="6">
        <v>-0.56937514849000004</v>
      </c>
      <c r="V407" s="6">
        <v>-0.78025752894</v>
      </c>
      <c r="W407" s="6">
        <v>-0.98172099942000002</v>
      </c>
      <c r="X407" s="6">
        <v>-1.5124252615</v>
      </c>
      <c r="Y407" s="6">
        <v>-0.54545454545000005</v>
      </c>
      <c r="Z407" s="6">
        <v>-0.62424732909000002</v>
      </c>
      <c r="AB407" s="7">
        <v>1.9456673127999999</v>
      </c>
      <c r="AC407" s="7">
        <v>0.32941015815000002</v>
      </c>
      <c r="AD407" s="8">
        <v>1.317505951</v>
      </c>
      <c r="AE407" s="7">
        <v>1.0295857987999999</v>
      </c>
      <c r="AF407" s="7">
        <v>-0.51311953352999995</v>
      </c>
      <c r="AG407" s="4">
        <v>4</v>
      </c>
      <c r="AH407" s="9">
        <v>0</v>
      </c>
      <c r="AI407" s="10">
        <v>0</v>
      </c>
    </row>
    <row r="408" spans="2:35" x14ac:dyDescent="0.2">
      <c r="B408" s="3" t="s">
        <v>2227</v>
      </c>
      <c r="C408" s="3" t="s">
        <v>2722</v>
      </c>
      <c r="D408" s="3" t="s">
        <v>2237</v>
      </c>
      <c r="E408" s="4" t="s">
        <v>1745</v>
      </c>
      <c r="F408" s="3" t="s">
        <v>1958</v>
      </c>
      <c r="G408" s="19">
        <v>45875</v>
      </c>
      <c r="H408" s="19">
        <v>44399</v>
      </c>
      <c r="I408" s="45">
        <v>10.16</v>
      </c>
      <c r="J408" s="45">
        <v>16.75</v>
      </c>
      <c r="K408" s="37"/>
      <c r="L408" s="19">
        <v>45702</v>
      </c>
      <c r="M408" s="43">
        <v>4018.5340000000001</v>
      </c>
      <c r="N408" s="43">
        <v>4956.4713382999998</v>
      </c>
      <c r="O408" s="37"/>
      <c r="Q408" s="6">
        <v>2.9615004933E-3</v>
      </c>
      <c r="R408" s="6">
        <v>-4.3203881305000002E-3</v>
      </c>
      <c r="S408" s="6">
        <v>-0.16171617161999999</v>
      </c>
      <c r="T408" s="6">
        <v>-0.17218063051999999</v>
      </c>
      <c r="U408" s="6">
        <v>0.13266443701</v>
      </c>
      <c r="V408" s="6">
        <v>-7.8217943432000003E-2</v>
      </c>
      <c r="W408" s="6">
        <v>0.22705314009999999</v>
      </c>
      <c r="X408" s="6">
        <v>-0.30365112194999999</v>
      </c>
      <c r="Y408" s="6">
        <v>-0.27840909090999999</v>
      </c>
      <c r="Z408" s="6">
        <v>-0.35720187454000002</v>
      </c>
      <c r="AB408" s="7">
        <v>0.52031431138999995</v>
      </c>
      <c r="AC408" s="7">
        <v>5.5514716011999997E-2</v>
      </c>
      <c r="AD408" s="8">
        <v>0.37062472175</v>
      </c>
      <c r="AE408" s="7">
        <v>0.3769470405</v>
      </c>
      <c r="AF408" s="7">
        <v>-0.11251758086999999</v>
      </c>
      <c r="AG408" s="4">
        <v>4</v>
      </c>
      <c r="AH408" s="9">
        <v>0</v>
      </c>
      <c r="AI408" s="10">
        <v>0</v>
      </c>
    </row>
    <row r="409" spans="2:35" x14ac:dyDescent="0.2">
      <c r="B409" s="3" t="s">
        <v>1096</v>
      </c>
      <c r="C409" s="3" t="s">
        <v>1834</v>
      </c>
      <c r="D409" s="3" t="s">
        <v>1414</v>
      </c>
      <c r="E409" s="4" t="s">
        <v>1751</v>
      </c>
      <c r="F409" s="3" t="s">
        <v>1961</v>
      </c>
      <c r="G409" s="19">
        <v>45387</v>
      </c>
      <c r="H409" s="19">
        <v>43398</v>
      </c>
      <c r="I409" s="45">
        <v>3.27E-2</v>
      </c>
      <c r="J409" s="45">
        <v>2.37</v>
      </c>
      <c r="K409" s="37"/>
      <c r="L409" s="19">
        <v>45079</v>
      </c>
      <c r="M409" s="43">
        <v>635.19511290000003</v>
      </c>
      <c r="N409" s="43">
        <v>1206.7179967</v>
      </c>
      <c r="O409" s="37"/>
      <c r="Q409" s="6">
        <v>-0.1825</v>
      </c>
      <c r="R409" s="6">
        <v>-0.19359921686000001</v>
      </c>
      <c r="S409" s="6">
        <v>-0.90916666667000001</v>
      </c>
      <c r="T409" s="6">
        <v>-0.93391536956999999</v>
      </c>
      <c r="U409" s="6">
        <v>-0.95755451712999995</v>
      </c>
      <c r="V409" s="6">
        <v>-1.2298910727000001</v>
      </c>
      <c r="W409" s="6">
        <v>-0.99607442977000005</v>
      </c>
      <c r="X409" s="6">
        <v>-1.2723017129</v>
      </c>
      <c r="Y409" s="6">
        <v>-0.92076568936000003</v>
      </c>
      <c r="Z409" s="6">
        <v>-1.0118611791000001</v>
      </c>
      <c r="AB409" s="7">
        <v>2.1803676400000001</v>
      </c>
      <c r="AC409" s="7">
        <v>0.15929789762999999</v>
      </c>
      <c r="AD409" s="8"/>
      <c r="AE409" s="7">
        <v>0.33129032258000002</v>
      </c>
      <c r="AF409" s="7">
        <v>-0.89961067852999999</v>
      </c>
      <c r="AG409" s="4">
        <v>2</v>
      </c>
      <c r="AH409" s="9">
        <v>0</v>
      </c>
      <c r="AI409" s="10">
        <v>0</v>
      </c>
    </row>
    <row r="410" spans="2:35" x14ac:dyDescent="0.2">
      <c r="B410" s="3" t="s">
        <v>199</v>
      </c>
      <c r="C410" s="3" t="s">
        <v>2275</v>
      </c>
      <c r="D410" s="3" t="s">
        <v>793</v>
      </c>
      <c r="E410" s="4" t="s">
        <v>1741</v>
      </c>
      <c r="F410" s="3" t="s">
        <v>1969</v>
      </c>
      <c r="G410" s="19">
        <v>44321</v>
      </c>
      <c r="H410" s="19">
        <v>43621</v>
      </c>
      <c r="I410" s="45">
        <v>27.08</v>
      </c>
      <c r="J410" s="45">
        <v>142.69999999999999</v>
      </c>
      <c r="K410" s="37"/>
      <c r="L410" s="19">
        <v>44223</v>
      </c>
      <c r="M410" s="43">
        <v>73741.845879999993</v>
      </c>
      <c r="N410" s="43">
        <v>517323.74059</v>
      </c>
      <c r="O410" s="37"/>
      <c r="Q410" s="6">
        <v>-4.5470567501000002E-2</v>
      </c>
      <c r="R410" s="6">
        <v>-4.6174106327000003E-2</v>
      </c>
      <c r="S410" s="6">
        <v>-5.8414464535000002E-2</v>
      </c>
      <c r="T410" s="6">
        <v>-8.0406122026000004E-2</v>
      </c>
      <c r="U410" s="6">
        <v>-0.31754032257999998</v>
      </c>
      <c r="V410" s="6">
        <v>-0.77045200976999995</v>
      </c>
      <c r="W410" s="6"/>
      <c r="X410" s="6"/>
      <c r="Y410" s="6">
        <v>-0.47631019144999998</v>
      </c>
      <c r="Z410" s="6">
        <v>-0.58587151486</v>
      </c>
      <c r="AB410" s="7">
        <v>1.2099721319000001</v>
      </c>
      <c r="AC410" s="7">
        <v>0.11912530472000001</v>
      </c>
      <c r="AD410" s="8"/>
      <c r="AE410" s="7">
        <v>1.0307484045999999</v>
      </c>
      <c r="AF410" s="7">
        <v>-0.67058823529</v>
      </c>
      <c r="AG410" s="4">
        <v>4</v>
      </c>
      <c r="AH410" s="9">
        <v>0</v>
      </c>
      <c r="AI410" s="10">
        <v>0</v>
      </c>
    </row>
    <row r="411" spans="2:35" x14ac:dyDescent="0.2">
      <c r="B411" s="3" t="s">
        <v>2617</v>
      </c>
      <c r="C411" s="3" t="s">
        <v>2793</v>
      </c>
      <c r="D411" s="3" t="s">
        <v>2655</v>
      </c>
      <c r="E411" s="4" t="s">
        <v>1741</v>
      </c>
      <c r="F411" s="3" t="s">
        <v>1990</v>
      </c>
      <c r="G411" s="19">
        <v>45875</v>
      </c>
      <c r="H411" s="19">
        <v>45260</v>
      </c>
      <c r="I411" s="45">
        <v>0.1111</v>
      </c>
      <c r="J411" s="45">
        <v>12.2</v>
      </c>
      <c r="K411" s="37"/>
      <c r="L411" s="19">
        <v>45547</v>
      </c>
      <c r="M411" s="43">
        <v>647.42869510000003</v>
      </c>
      <c r="N411" s="43">
        <v>3458.8018947999999</v>
      </c>
      <c r="O411" s="37"/>
      <c r="Q411" s="6">
        <v>-6.1655405405000002E-2</v>
      </c>
      <c r="R411" s="6">
        <v>-6.8937294029000007E-2</v>
      </c>
      <c r="S411" s="6">
        <v>-0.92878205128000002</v>
      </c>
      <c r="T411" s="6">
        <v>-0.93924651018000005</v>
      </c>
      <c r="U411" s="6">
        <v>-0.98435211268</v>
      </c>
      <c r="V411" s="6">
        <v>-1.1952344931000001</v>
      </c>
      <c r="W411" s="6"/>
      <c r="X411" s="6"/>
      <c r="Y411" s="6">
        <v>-0.83318318317999995</v>
      </c>
      <c r="Z411" s="6">
        <v>-0.91197596682000004</v>
      </c>
      <c r="AB411" s="7">
        <v>3.6387168624999999</v>
      </c>
      <c r="AC411" s="7">
        <v>0.33970290014999999</v>
      </c>
      <c r="AD411" s="8">
        <v>0.59543288251000004</v>
      </c>
      <c r="AE411" s="7">
        <v>1.1497919556</v>
      </c>
      <c r="AF411" s="7">
        <v>-0.92703225806</v>
      </c>
      <c r="AG411" s="4">
        <v>4</v>
      </c>
      <c r="AH411" s="9">
        <v>0</v>
      </c>
      <c r="AI411" s="10">
        <v>0</v>
      </c>
    </row>
    <row r="412" spans="2:35" x14ac:dyDescent="0.2">
      <c r="B412" s="3" t="s">
        <v>1097</v>
      </c>
      <c r="C412" s="3" t="s">
        <v>1557</v>
      </c>
      <c r="D412" s="3" t="s">
        <v>1415</v>
      </c>
      <c r="E412" s="4" t="s">
        <v>1742</v>
      </c>
      <c r="F412" s="3" t="s">
        <v>1972</v>
      </c>
      <c r="G412" s="19">
        <v>45875</v>
      </c>
      <c r="H412" s="19">
        <v>36962</v>
      </c>
      <c r="I412" s="45">
        <v>230.08</v>
      </c>
      <c r="J412" s="45">
        <v>239.98569187999999</v>
      </c>
      <c r="K412" s="37"/>
      <c r="L412" s="19">
        <v>45707</v>
      </c>
      <c r="M412" s="43">
        <v>194990.49919999999</v>
      </c>
      <c r="N412" s="43">
        <v>179554.97810000001</v>
      </c>
      <c r="O412" s="37"/>
      <c r="Q412" s="6">
        <v>8.0175246439000009E-3</v>
      </c>
      <c r="R412" s="6">
        <v>7.3563602018000005E-4</v>
      </c>
      <c r="S412" s="6">
        <v>7.1285561297999997E-2</v>
      </c>
      <c r="T412" s="6">
        <v>6.0821102396999997E-2</v>
      </c>
      <c r="U412" s="6">
        <v>0.41892675699999998</v>
      </c>
      <c r="V412" s="6">
        <v>0.20804437654999999</v>
      </c>
      <c r="W412" s="6">
        <v>1.5048395219999999</v>
      </c>
      <c r="X412" s="6">
        <v>0.97413525996999994</v>
      </c>
      <c r="Y412" s="6">
        <v>0.1245227117</v>
      </c>
      <c r="Z412" s="6">
        <v>4.5729928071999999E-2</v>
      </c>
      <c r="AB412" s="7">
        <v>0.39869953743999997</v>
      </c>
      <c r="AC412" s="7">
        <v>4.2185608936999998E-2</v>
      </c>
      <c r="AD412" s="8">
        <v>1.1388324887000001</v>
      </c>
      <c r="AE412" s="7">
        <v>0.12679656877000001</v>
      </c>
      <c r="AF412" s="7">
        <v>-0.13936351493999999</v>
      </c>
      <c r="AG412" s="4">
        <v>8</v>
      </c>
      <c r="AH412" s="9">
        <v>1.9124521887E-2</v>
      </c>
      <c r="AI412" s="10">
        <v>3.15</v>
      </c>
    </row>
    <row r="413" spans="2:35" x14ac:dyDescent="0.2">
      <c r="B413" s="3" t="s">
        <v>2757</v>
      </c>
      <c r="C413" s="3" t="s">
        <v>2794</v>
      </c>
      <c r="D413" s="3" t="s">
        <v>2770</v>
      </c>
      <c r="E413" s="4" t="s">
        <v>1751</v>
      </c>
      <c r="F413" s="3" t="s">
        <v>1959</v>
      </c>
      <c r="G413" s="19">
        <v>45875</v>
      </c>
      <c r="H413" s="19">
        <v>45448</v>
      </c>
      <c r="I413" s="45">
        <v>6.6</v>
      </c>
      <c r="J413" s="45">
        <v>12.73</v>
      </c>
      <c r="K413" s="37"/>
      <c r="L413" s="19">
        <v>45680</v>
      </c>
      <c r="M413" s="43">
        <v>231.31020000000001</v>
      </c>
      <c r="N413" s="43">
        <v>1363.8705751</v>
      </c>
      <c r="O413" s="37"/>
      <c r="Q413" s="6">
        <v>0</v>
      </c>
      <c r="R413" s="6">
        <v>-7.2818886237999998E-3</v>
      </c>
      <c r="S413" s="6">
        <v>-0.11941294196</v>
      </c>
      <c r="T413" s="6">
        <v>-0.12987740085999999</v>
      </c>
      <c r="U413" s="6">
        <v>-0.37381404174999999</v>
      </c>
      <c r="V413" s="6">
        <v>-0.58469642218999995</v>
      </c>
      <c r="W413" s="6"/>
      <c r="X413" s="6"/>
      <c r="Y413" s="6">
        <v>-0.33400605448999998</v>
      </c>
      <c r="Z413" s="6">
        <v>-0.41279883812000001</v>
      </c>
      <c r="AB413" s="7">
        <v>0.76905374875999999</v>
      </c>
      <c r="AC413" s="7">
        <v>8.0717389824999999E-2</v>
      </c>
      <c r="AD413" s="8">
        <v>-0.34741307864999998</v>
      </c>
      <c r="AE413" s="7">
        <v>0.23624999999999999</v>
      </c>
      <c r="AF413" s="7">
        <v>-0.25581395349000002</v>
      </c>
      <c r="AG413" s="4">
        <v>4</v>
      </c>
      <c r="AH413" s="9">
        <v>0</v>
      </c>
      <c r="AI413" s="10">
        <v>0</v>
      </c>
    </row>
    <row r="414" spans="2:35" x14ac:dyDescent="0.2">
      <c r="B414" s="3" t="s">
        <v>1098</v>
      </c>
      <c r="C414" s="3" t="s">
        <v>2743</v>
      </c>
      <c r="D414" s="3" t="s">
        <v>1416</v>
      </c>
      <c r="E414" s="4" t="s">
        <v>1741</v>
      </c>
      <c r="F414" s="3" t="s">
        <v>1956</v>
      </c>
      <c r="G414" s="19">
        <v>45875</v>
      </c>
      <c r="H414" s="19">
        <v>42675</v>
      </c>
      <c r="I414" s="45">
        <v>35.67</v>
      </c>
      <c r="J414" s="45">
        <v>48.5</v>
      </c>
      <c r="K414" s="37"/>
      <c r="L414" s="19">
        <v>45708</v>
      </c>
      <c r="M414" s="43">
        <v>22594.41243</v>
      </c>
      <c r="N414" s="43">
        <v>59732.441070000001</v>
      </c>
      <c r="O414" s="37"/>
      <c r="Q414" s="6">
        <v>3.3755274253000002E-3</v>
      </c>
      <c r="R414" s="6">
        <v>-3.9063611985E-3</v>
      </c>
      <c r="S414" s="6">
        <v>4.9735138316000002E-2</v>
      </c>
      <c r="T414" s="6">
        <v>3.9270679415000002E-2</v>
      </c>
      <c r="U414" s="6">
        <v>2.1890925345999999</v>
      </c>
      <c r="V414" s="6">
        <v>1.9782101541999999</v>
      </c>
      <c r="W414" s="6">
        <v>0.23</v>
      </c>
      <c r="X414" s="6">
        <v>-0.30070426205</v>
      </c>
      <c r="Y414" s="6">
        <v>0.50126262625999995</v>
      </c>
      <c r="Z414" s="6">
        <v>0.42246984262999998</v>
      </c>
      <c r="AB414" s="7">
        <v>0.87035104023999998</v>
      </c>
      <c r="AC414" s="7">
        <v>8.9786054702999996E-2</v>
      </c>
      <c r="AD414" s="8">
        <v>3.7743807564999998</v>
      </c>
      <c r="AE414" s="7">
        <v>0.75264854906000001</v>
      </c>
      <c r="AF414" s="7">
        <v>-0.33429697765999999</v>
      </c>
      <c r="AG414" s="4">
        <v>7</v>
      </c>
      <c r="AH414" s="9">
        <v>0</v>
      </c>
      <c r="AI414" s="10">
        <v>0</v>
      </c>
    </row>
    <row r="415" spans="2:35" x14ac:dyDescent="0.2">
      <c r="B415" s="3" t="s">
        <v>2832</v>
      </c>
      <c r="C415" s="3" t="s">
        <v>2925</v>
      </c>
      <c r="D415" s="3" t="s">
        <v>2882</v>
      </c>
      <c r="E415" s="4" t="s">
        <v>409</v>
      </c>
      <c r="F415" s="3" t="s">
        <v>1960</v>
      </c>
      <c r="G415" s="19">
        <v>45875</v>
      </c>
      <c r="H415" s="19">
        <v>45593</v>
      </c>
      <c r="I415" s="45">
        <v>1.6847000000000001</v>
      </c>
      <c r="J415" s="45"/>
      <c r="K415" s="37"/>
      <c r="L415" s="19"/>
      <c r="M415" s="43">
        <v>98.934007500000007</v>
      </c>
      <c r="N415" s="43">
        <v>3884.2686165</v>
      </c>
      <c r="O415" s="37"/>
      <c r="Q415" s="6">
        <v>1.4879518071999999E-2</v>
      </c>
      <c r="R415" s="6">
        <v>7.5976294484000001E-3</v>
      </c>
      <c r="S415" s="6">
        <v>-2.0523255814E-2</v>
      </c>
      <c r="T415" s="6">
        <v>-3.0987714715E-2</v>
      </c>
      <c r="U415" s="6"/>
      <c r="V415" s="6"/>
      <c r="W415" s="6"/>
      <c r="X415" s="6"/>
      <c r="Y415" s="6">
        <v>-0.27383620689999999</v>
      </c>
      <c r="Z415" s="6">
        <v>-0.35262899053000002</v>
      </c>
      <c r="AB415" s="7"/>
      <c r="AC415" s="7"/>
      <c r="AD415" s="8"/>
      <c r="AE415" s="7">
        <v>1.0288461538</v>
      </c>
      <c r="AF415" s="7">
        <v>-0.36585365854000002</v>
      </c>
      <c r="AG415" s="4"/>
      <c r="AH415" s="9"/>
      <c r="AI415" s="10"/>
    </row>
    <row r="416" spans="2:35" x14ac:dyDescent="0.2">
      <c r="B416" s="3" t="s">
        <v>2332</v>
      </c>
      <c r="C416" s="3" t="s">
        <v>2364</v>
      </c>
      <c r="D416" s="3" t="s">
        <v>2336</v>
      </c>
      <c r="E416" s="4" t="s">
        <v>1770</v>
      </c>
      <c r="F416" s="3" t="s">
        <v>1961</v>
      </c>
      <c r="G416" s="19">
        <v>45875</v>
      </c>
      <c r="H416" s="19">
        <v>44544</v>
      </c>
      <c r="I416" s="45">
        <v>3.8</v>
      </c>
      <c r="J416" s="45">
        <v>6.92</v>
      </c>
      <c r="K416" s="37"/>
      <c r="L416" s="19">
        <v>45575</v>
      </c>
      <c r="M416" s="43">
        <v>3.0628000000000002</v>
      </c>
      <c r="N416" s="43">
        <v>46.461108824</v>
      </c>
      <c r="O416" s="37"/>
      <c r="Q416" s="6">
        <v>5.2910052908999999E-3</v>
      </c>
      <c r="R416" s="6">
        <v>-1.9908833327999999E-3</v>
      </c>
      <c r="S416" s="6">
        <v>0</v>
      </c>
      <c r="T416" s="6">
        <v>-1.0464458901E-2</v>
      </c>
      <c r="U416" s="6">
        <v>-0.11627906976000001</v>
      </c>
      <c r="V416" s="6">
        <v>-0.32716145020999998</v>
      </c>
      <c r="W416" s="6">
        <v>-0.39778129952000002</v>
      </c>
      <c r="X416" s="6">
        <v>-0.92848556156999995</v>
      </c>
      <c r="Y416" s="6">
        <v>-0.12643678160999999</v>
      </c>
      <c r="Z416" s="6">
        <v>-0.20522956523999999</v>
      </c>
      <c r="AB416" s="7">
        <v>0.78519502861000001</v>
      </c>
      <c r="AC416" s="7">
        <v>8.2511776834999995E-2</v>
      </c>
      <c r="AD416" s="8">
        <v>0.55381060746999999</v>
      </c>
      <c r="AE416" s="7">
        <v>0.26308702791999999</v>
      </c>
      <c r="AF416" s="7">
        <v>-0.32333333332999997</v>
      </c>
      <c r="AG416" s="4">
        <v>6</v>
      </c>
      <c r="AH416" s="9">
        <v>0</v>
      </c>
      <c r="AI416" s="10">
        <v>0</v>
      </c>
    </row>
    <row r="417" spans="2:35" x14ac:dyDescent="0.2">
      <c r="B417" s="3" t="s">
        <v>1099</v>
      </c>
      <c r="C417" s="3" t="s">
        <v>2795</v>
      </c>
      <c r="D417" s="3" t="s">
        <v>1417</v>
      </c>
      <c r="E417" s="4" t="s">
        <v>409</v>
      </c>
      <c r="F417" s="3" t="s">
        <v>1961</v>
      </c>
      <c r="G417" s="19">
        <v>45581</v>
      </c>
      <c r="H417" s="19">
        <v>40546</v>
      </c>
      <c r="I417" s="45">
        <v>0.76500000000000001</v>
      </c>
      <c r="J417" s="45">
        <v>3.6955</v>
      </c>
      <c r="K417" s="37"/>
      <c r="L417" s="19">
        <v>45250</v>
      </c>
      <c r="M417" s="43">
        <v>13.652955</v>
      </c>
      <c r="N417" s="43">
        <v>18.006230120000001</v>
      </c>
      <c r="O417" s="37"/>
      <c r="Q417" s="6">
        <v>-1.923076923E-2</v>
      </c>
      <c r="R417" s="6">
        <v>-2.3909837749000001E-2</v>
      </c>
      <c r="S417" s="6">
        <v>-7.2727272726000006E-2</v>
      </c>
      <c r="T417" s="6">
        <v>-0.10989692561</v>
      </c>
      <c r="U417" s="6">
        <v>-0.77985611510999997</v>
      </c>
      <c r="V417" s="6">
        <v>-1.1156961381999999</v>
      </c>
      <c r="W417" s="6">
        <v>-0.94933774833999995</v>
      </c>
      <c r="X417" s="6">
        <v>-1.2559775477999999</v>
      </c>
      <c r="Y417" s="6">
        <v>-0.68125000000000002</v>
      </c>
      <c r="Z417" s="6">
        <v>-0.90613013200000003</v>
      </c>
      <c r="AB417" s="7">
        <v>0.80446504856000001</v>
      </c>
      <c r="AC417" s="7">
        <v>8.0041688989000007E-2</v>
      </c>
      <c r="AD417" s="8"/>
      <c r="AE417" s="7">
        <v>0.35636175904</v>
      </c>
      <c r="AF417" s="7">
        <v>-0.45126666666999998</v>
      </c>
      <c r="AG417" s="4">
        <v>3</v>
      </c>
      <c r="AH417" s="9">
        <v>0</v>
      </c>
      <c r="AI417" s="10">
        <v>0</v>
      </c>
    </row>
    <row r="418" spans="2:35" x14ac:dyDescent="0.2">
      <c r="B418" s="3" t="s">
        <v>1804</v>
      </c>
      <c r="C418" s="3" t="s">
        <v>1808</v>
      </c>
      <c r="D418" s="3" t="s">
        <v>1812</v>
      </c>
      <c r="E418" s="4" t="s">
        <v>1741</v>
      </c>
      <c r="F418" s="3" t="s">
        <v>1968</v>
      </c>
      <c r="G418" s="19">
        <v>45383</v>
      </c>
      <c r="H418" s="19">
        <v>44000</v>
      </c>
      <c r="I418" s="45">
        <v>4.03</v>
      </c>
      <c r="J418" s="45">
        <v>4.03</v>
      </c>
      <c r="K418" s="37"/>
      <c r="L418" s="19">
        <v>45383</v>
      </c>
      <c r="M418" s="43">
        <v>1662.79009</v>
      </c>
      <c r="N418" s="43">
        <v>223.6278475</v>
      </c>
      <c r="O418" s="37"/>
      <c r="Q418" s="6">
        <v>1.242236025E-3</v>
      </c>
      <c r="R418" s="6">
        <v>3.2558057337000001E-3</v>
      </c>
      <c r="S418" s="6">
        <v>2.8061224490000002E-2</v>
      </c>
      <c r="T418" s="6">
        <v>7.2926166413000001E-3</v>
      </c>
      <c r="U418" s="6">
        <v>0.27936507936999999</v>
      </c>
      <c r="V418" s="6">
        <v>3.2944008343999999E-3</v>
      </c>
      <c r="W418" s="6">
        <v>-0.94092641454000003</v>
      </c>
      <c r="X418" s="6">
        <v>-1.2453889967</v>
      </c>
      <c r="Y418" s="6">
        <v>9.5108695652000003E-2</v>
      </c>
      <c r="Z418" s="6">
        <v>-4.2533361193000004E-3</v>
      </c>
      <c r="AB418" s="7">
        <v>0.44907839709000003</v>
      </c>
      <c r="AC418" s="7">
        <v>4.7692852756E-2</v>
      </c>
      <c r="AD418" s="8"/>
      <c r="AE418" s="7">
        <v>0.42018634815</v>
      </c>
      <c r="AF418" s="7">
        <v>-0.15074509804</v>
      </c>
      <c r="AG418" s="4">
        <v>4</v>
      </c>
      <c r="AH418" s="9">
        <v>0</v>
      </c>
      <c r="AI418" s="10">
        <v>0</v>
      </c>
    </row>
    <row r="419" spans="2:35" x14ac:dyDescent="0.2">
      <c r="B419" s="3" t="s">
        <v>1100</v>
      </c>
      <c r="C419" s="3" t="s">
        <v>1835</v>
      </c>
      <c r="D419" s="3" t="s">
        <v>1418</v>
      </c>
      <c r="E419" s="4" t="s">
        <v>1766</v>
      </c>
      <c r="F419" s="3" t="s">
        <v>1961</v>
      </c>
      <c r="G419" s="19">
        <v>45875</v>
      </c>
      <c r="H419" s="19">
        <v>43550</v>
      </c>
      <c r="I419" s="45">
        <v>3.81</v>
      </c>
      <c r="J419" s="45">
        <v>6.33</v>
      </c>
      <c r="K419" s="37"/>
      <c r="L419" s="19">
        <v>45582</v>
      </c>
      <c r="M419" s="43">
        <v>1.9202399999999999</v>
      </c>
      <c r="N419" s="43">
        <v>21.384594322000002</v>
      </c>
      <c r="O419" s="37"/>
      <c r="Q419" s="6">
        <v>1.3297872341E-2</v>
      </c>
      <c r="R419" s="6">
        <v>6.0159837176000002E-3</v>
      </c>
      <c r="S419" s="6">
        <v>-1.5503875968E-2</v>
      </c>
      <c r="T419" s="6">
        <v>-2.5968334869999998E-2</v>
      </c>
      <c r="U419" s="6">
        <v>-4.5830202855000002E-2</v>
      </c>
      <c r="V419" s="6">
        <v>-0.25671258330000002</v>
      </c>
      <c r="W419" s="6">
        <v>-0.17887931033999999</v>
      </c>
      <c r="X419" s="6">
        <v>-0.70958357239000003</v>
      </c>
      <c r="Y419" s="6">
        <v>2.5572005384999999E-2</v>
      </c>
      <c r="Z419" s="6">
        <v>-5.3220778248999998E-2</v>
      </c>
      <c r="AB419" s="7">
        <v>0.65857374101999999</v>
      </c>
      <c r="AC419" s="7">
        <v>6.7734897609000005E-2</v>
      </c>
      <c r="AD419" s="8">
        <v>0.33453954823999998</v>
      </c>
      <c r="AE419" s="7">
        <v>0.37557603687000002</v>
      </c>
      <c r="AF419" s="7">
        <v>-0.28034188034000002</v>
      </c>
      <c r="AG419" s="4">
        <v>5</v>
      </c>
      <c r="AH419" s="9">
        <v>0</v>
      </c>
      <c r="AI419" s="10">
        <v>0</v>
      </c>
    </row>
    <row r="420" spans="2:35" x14ac:dyDescent="0.2">
      <c r="B420" s="3" t="s">
        <v>2373</v>
      </c>
      <c r="C420" s="3" t="s">
        <v>3070</v>
      </c>
      <c r="D420" s="3" t="s">
        <v>2380</v>
      </c>
      <c r="E420" s="4" t="s">
        <v>1761</v>
      </c>
      <c r="F420" s="3" t="s">
        <v>1988</v>
      </c>
      <c r="G420" s="19">
        <v>45875</v>
      </c>
      <c r="H420" s="19">
        <v>44662</v>
      </c>
      <c r="I420" s="45">
        <v>1.1399999999999999</v>
      </c>
      <c r="J420" s="45">
        <v>1.58</v>
      </c>
      <c r="K420" s="37"/>
      <c r="L420" s="19">
        <v>45854</v>
      </c>
      <c r="M420" s="43">
        <v>18557.59374</v>
      </c>
      <c r="N420" s="43">
        <v>7204.6583283999998</v>
      </c>
      <c r="O420" s="37"/>
      <c r="Q420" s="6">
        <v>0.34117647059</v>
      </c>
      <c r="R420" s="6">
        <v>0.33389458195999999</v>
      </c>
      <c r="S420" s="6">
        <v>-0.20833333333000001</v>
      </c>
      <c r="T420" s="6">
        <v>-0.21879779223000001</v>
      </c>
      <c r="U420" s="6">
        <v>-6.9686411152E-3</v>
      </c>
      <c r="V420" s="6">
        <v>-0.21785102156</v>
      </c>
      <c r="W420" s="6">
        <v>-0.97069408739999996</v>
      </c>
      <c r="X420" s="6">
        <v>-1.5013983495000001</v>
      </c>
      <c r="Y420" s="6">
        <v>0.65217391304000005</v>
      </c>
      <c r="Z420" s="6">
        <v>0.57338112940999997</v>
      </c>
      <c r="AB420" s="7">
        <v>1.6020307041999999</v>
      </c>
      <c r="AC420" s="7">
        <v>0.18130956828</v>
      </c>
      <c r="AD420" s="8">
        <v>0.97684569756999995</v>
      </c>
      <c r="AE420" s="7">
        <v>3.3174603175000001</v>
      </c>
      <c r="AF420" s="7">
        <v>-0.35202831473000001</v>
      </c>
      <c r="AG420" s="4">
        <v>4</v>
      </c>
      <c r="AH420" s="9">
        <v>0</v>
      </c>
      <c r="AI420" s="10">
        <v>0</v>
      </c>
    </row>
    <row r="421" spans="2:35" x14ac:dyDescent="0.2">
      <c r="B421" s="3" t="s">
        <v>185</v>
      </c>
      <c r="C421" s="3" t="s">
        <v>1930</v>
      </c>
      <c r="D421" s="3" t="s">
        <v>777</v>
      </c>
      <c r="E421" s="4" t="s">
        <v>1758</v>
      </c>
      <c r="F421" s="3" t="s">
        <v>1956</v>
      </c>
      <c r="G421" s="19">
        <v>45875</v>
      </c>
      <c r="H421" s="19">
        <v>39296</v>
      </c>
      <c r="I421" s="45">
        <v>42.2</v>
      </c>
      <c r="J421" s="45">
        <v>55.134070012999999</v>
      </c>
      <c r="K421" s="37"/>
      <c r="L421" s="19">
        <v>45701</v>
      </c>
      <c r="M421" s="43">
        <v>115950.9988</v>
      </c>
      <c r="N421" s="43">
        <v>75391.107220999998</v>
      </c>
      <c r="O421" s="37"/>
      <c r="Q421" s="6">
        <v>-4.0122728341999998E-3</v>
      </c>
      <c r="R421" s="6">
        <v>-1.1294161458E-2</v>
      </c>
      <c r="S421" s="6">
        <v>-8.1010452960999998E-2</v>
      </c>
      <c r="T421" s="6">
        <v>-9.1474911862000005E-2</v>
      </c>
      <c r="U421" s="6">
        <v>0.32495997042000002</v>
      </c>
      <c r="V421" s="6">
        <v>0.11407758997</v>
      </c>
      <c r="W421" s="6">
        <v>-6.0622896992999997E-2</v>
      </c>
      <c r="X421" s="6">
        <v>-0.59132715903999999</v>
      </c>
      <c r="Y421" s="6">
        <v>-1.0228134333000001E-2</v>
      </c>
      <c r="Z421" s="6">
        <v>-8.9020917966999999E-2</v>
      </c>
      <c r="AB421" s="7">
        <v>0.33962951915</v>
      </c>
      <c r="AC421" s="7">
        <v>3.5321896519000001E-2</v>
      </c>
      <c r="AD421" s="8">
        <v>0.95014785361999998</v>
      </c>
      <c r="AE421" s="7">
        <v>0.20932669636000001</v>
      </c>
      <c r="AF421" s="7">
        <v>-0.14345403900000001</v>
      </c>
      <c r="AG421" s="4">
        <v>5</v>
      </c>
      <c r="AH421" s="9">
        <v>1.9956683167999999E-2</v>
      </c>
      <c r="AI421" s="10">
        <v>0.64500000000000002</v>
      </c>
    </row>
    <row r="422" spans="2:35" x14ac:dyDescent="0.2">
      <c r="B422" s="3" t="s">
        <v>186</v>
      </c>
      <c r="C422" s="3" t="s">
        <v>571</v>
      </c>
      <c r="D422" s="3" t="s">
        <v>778</v>
      </c>
      <c r="E422" s="4" t="s">
        <v>1764</v>
      </c>
      <c r="F422" s="3" t="s">
        <v>1994</v>
      </c>
      <c r="G422" s="19">
        <v>45875</v>
      </c>
      <c r="H422" s="19">
        <v>40548</v>
      </c>
      <c r="I422" s="45">
        <v>6.51</v>
      </c>
      <c r="J422" s="45">
        <v>10.946924272</v>
      </c>
      <c r="K422" s="37"/>
      <c r="L422" s="19">
        <v>45672</v>
      </c>
      <c r="M422" s="43">
        <v>4855.2556500000001</v>
      </c>
      <c r="N422" s="43">
        <v>5758.7530029</v>
      </c>
      <c r="O422" s="37"/>
      <c r="Q422" s="6">
        <v>-1.9578313252000001E-2</v>
      </c>
      <c r="R422" s="6">
        <v>-2.6860201875999998E-2</v>
      </c>
      <c r="S422" s="6">
        <v>-8.4388185653999997E-2</v>
      </c>
      <c r="T422" s="6">
        <v>-9.4852644553999999E-2</v>
      </c>
      <c r="U422" s="6">
        <v>-0.20857407883000001</v>
      </c>
      <c r="V422" s="6">
        <v>-0.41945645928000003</v>
      </c>
      <c r="W422" s="6">
        <v>-0.33693227318000002</v>
      </c>
      <c r="X422" s="6">
        <v>-0.86763653522999995</v>
      </c>
      <c r="Y422" s="6">
        <v>-0.26866898472</v>
      </c>
      <c r="Z422" s="6">
        <v>-0.34746176834999998</v>
      </c>
      <c r="AB422" s="7">
        <v>0.51536989897999996</v>
      </c>
      <c r="AC422" s="7">
        <v>5.3506430575999998E-2</v>
      </c>
      <c r="AD422" s="8">
        <v>-0.26951477558999998</v>
      </c>
      <c r="AE422" s="7">
        <v>0.25955263744000001</v>
      </c>
      <c r="AF422" s="7">
        <v>-0.16831683168</v>
      </c>
      <c r="AG422" s="4">
        <v>4</v>
      </c>
      <c r="AH422" s="9">
        <v>6.6365688487000002E-2</v>
      </c>
      <c r="AI422" s="10">
        <v>0.58799999999999997</v>
      </c>
    </row>
    <row r="423" spans="2:35" x14ac:dyDescent="0.2">
      <c r="B423" s="3" t="s">
        <v>11</v>
      </c>
      <c r="C423" s="3" t="s">
        <v>572</v>
      </c>
      <c r="D423" s="3" t="s">
        <v>779</v>
      </c>
      <c r="E423" s="4" t="s">
        <v>1749</v>
      </c>
      <c r="F423" s="3" t="s">
        <v>1973</v>
      </c>
      <c r="G423" s="19">
        <v>45875</v>
      </c>
      <c r="H423" s="19">
        <v>36229</v>
      </c>
      <c r="I423" s="45">
        <v>2.88</v>
      </c>
      <c r="J423" s="45">
        <v>3.5055686403999999</v>
      </c>
      <c r="K423" s="37"/>
      <c r="L423" s="19">
        <v>45603</v>
      </c>
      <c r="M423" s="43">
        <v>23524.516800000001</v>
      </c>
      <c r="N423" s="43">
        <v>39229.403660999997</v>
      </c>
      <c r="O423" s="37"/>
      <c r="Q423" s="6">
        <v>-1.3698630135000001E-2</v>
      </c>
      <c r="R423" s="6">
        <v>-2.0980518760000001E-2</v>
      </c>
      <c r="S423" s="6">
        <v>-7.9872204473000002E-2</v>
      </c>
      <c r="T423" s="6">
        <v>-9.0336663373999995E-2</v>
      </c>
      <c r="U423" s="6">
        <v>-1.4612922507E-2</v>
      </c>
      <c r="V423" s="6">
        <v>-0.22549530295</v>
      </c>
      <c r="W423" s="6">
        <v>-5.7552435716000001E-2</v>
      </c>
      <c r="X423" s="6">
        <v>-0.58825669777</v>
      </c>
      <c r="Y423" s="6">
        <v>1.4117915254E-2</v>
      </c>
      <c r="Z423" s="6">
        <v>-6.4674868378999995E-2</v>
      </c>
      <c r="AB423" s="7">
        <v>0.39121351517000003</v>
      </c>
      <c r="AC423" s="7">
        <v>4.0702684521000003E-2</v>
      </c>
      <c r="AD423" s="8">
        <v>6.6364514863999996E-2</v>
      </c>
      <c r="AE423" s="7">
        <v>0.11026615969</v>
      </c>
      <c r="AF423" s="7">
        <v>-0.14285714286000001</v>
      </c>
      <c r="AG423" s="4">
        <v>4</v>
      </c>
      <c r="AH423" s="9">
        <v>3.7153894388999999E-2</v>
      </c>
      <c r="AI423" s="10">
        <v>0.1125763</v>
      </c>
    </row>
    <row r="424" spans="2:35" x14ac:dyDescent="0.2">
      <c r="B424" s="3" t="s">
        <v>2447</v>
      </c>
      <c r="C424" s="3" t="s">
        <v>2449</v>
      </c>
      <c r="D424" s="3" t="s">
        <v>2451</v>
      </c>
      <c r="E424" s="4" t="s">
        <v>1749</v>
      </c>
      <c r="F424" s="3" t="s">
        <v>1981</v>
      </c>
      <c r="G424" s="19">
        <v>44991</v>
      </c>
      <c r="H424" s="19">
        <v>44491</v>
      </c>
      <c r="I424" s="45">
        <v>1.88</v>
      </c>
      <c r="J424" s="45">
        <v>2.3199999999999998</v>
      </c>
      <c r="K424" s="37"/>
      <c r="L424" s="19">
        <v>44897</v>
      </c>
      <c r="M424" s="43">
        <v>17.888200000000001</v>
      </c>
      <c r="N424" s="43">
        <v>10.881485640999999</v>
      </c>
      <c r="O424" s="37"/>
      <c r="Q424" s="6">
        <v>3.4158838588999999E-3</v>
      </c>
      <c r="R424" s="6">
        <v>2.7287243483E-3</v>
      </c>
      <c r="S424" s="6">
        <v>7.4224330037000005E-2</v>
      </c>
      <c r="T424" s="6">
        <v>8.9466067001000002E-2</v>
      </c>
      <c r="U424" s="6">
        <v>0.46078846401000001</v>
      </c>
      <c r="V424" s="6">
        <v>0.52557442431000001</v>
      </c>
      <c r="W424" s="6"/>
      <c r="X424" s="6"/>
      <c r="Y424" s="6">
        <v>0.10588235293999999</v>
      </c>
      <c r="Z424" s="6">
        <v>5.1469017870000001E-2</v>
      </c>
      <c r="AB424" s="7">
        <v>0.58089109502000003</v>
      </c>
      <c r="AC424" s="7">
        <v>6.2327141761000002E-2</v>
      </c>
      <c r="AD424" s="8"/>
      <c r="AE424" s="7">
        <v>0.35507246377000001</v>
      </c>
      <c r="AF424" s="7">
        <v>-0.11146033353</v>
      </c>
      <c r="AG424" s="4">
        <v>5</v>
      </c>
      <c r="AH424" s="9">
        <v>3.2599242424000002E-2</v>
      </c>
      <c r="AI424" s="10">
        <v>2.15155E-2</v>
      </c>
    </row>
    <row r="425" spans="2:35" x14ac:dyDescent="0.2">
      <c r="B425" s="3" t="s">
        <v>187</v>
      </c>
      <c r="C425" s="3" t="s">
        <v>1870</v>
      </c>
      <c r="D425" s="3" t="s">
        <v>780</v>
      </c>
      <c r="E425" s="4" t="s">
        <v>1743</v>
      </c>
      <c r="F425" s="3" t="s">
        <v>2006</v>
      </c>
      <c r="G425" s="19">
        <v>45875</v>
      </c>
      <c r="H425" s="19">
        <v>43892</v>
      </c>
      <c r="I425" s="45">
        <v>50.55</v>
      </c>
      <c r="J425" s="45">
        <v>51.563227787000002</v>
      </c>
      <c r="K425" s="37"/>
      <c r="L425" s="19">
        <v>45782</v>
      </c>
      <c r="M425" s="43">
        <v>43077.85065</v>
      </c>
      <c r="N425" s="43">
        <v>58456.773712000002</v>
      </c>
      <c r="O425" s="37"/>
      <c r="Q425" s="6">
        <v>7.1727435733999999E-3</v>
      </c>
      <c r="R425" s="6">
        <v>-1.0914505037E-4</v>
      </c>
      <c r="S425" s="6">
        <v>4.2822079509000001E-2</v>
      </c>
      <c r="T425" s="6">
        <v>3.2357620608000001E-2</v>
      </c>
      <c r="U425" s="6">
        <v>0.29552019924</v>
      </c>
      <c r="V425" s="6">
        <v>8.4637818791000005E-2</v>
      </c>
      <c r="W425" s="6">
        <v>0.77608695001000005</v>
      </c>
      <c r="X425" s="6">
        <v>0.24538268796000001</v>
      </c>
      <c r="Y425" s="6">
        <v>0.13602627332</v>
      </c>
      <c r="Z425" s="6">
        <v>5.7233489685999998E-2</v>
      </c>
      <c r="AB425" s="7">
        <v>0.26008873643000002</v>
      </c>
      <c r="AC425" s="7">
        <v>2.7039086218E-2</v>
      </c>
      <c r="AD425" s="8">
        <v>1.1860958988999999</v>
      </c>
      <c r="AE425" s="7">
        <v>0.12679425837</v>
      </c>
      <c r="AF425" s="7">
        <v>-7.9196490418000004E-2</v>
      </c>
      <c r="AG425" s="4">
        <v>6</v>
      </c>
      <c r="AH425" s="9">
        <v>1.5049910417E-3</v>
      </c>
      <c r="AI425" s="10">
        <v>5.8799999999999998E-2</v>
      </c>
    </row>
    <row r="426" spans="2:35" x14ac:dyDescent="0.2">
      <c r="B426" s="3" t="s">
        <v>2205</v>
      </c>
      <c r="C426" s="3" t="s">
        <v>2208</v>
      </c>
      <c r="D426" s="3" t="s">
        <v>2215</v>
      </c>
      <c r="E426" s="4" t="s">
        <v>1744</v>
      </c>
      <c r="F426" s="3" t="s">
        <v>1961</v>
      </c>
      <c r="G426" s="19">
        <v>45875</v>
      </c>
      <c r="H426" s="19">
        <v>44371</v>
      </c>
      <c r="I426" s="45">
        <v>12.15</v>
      </c>
      <c r="J426" s="45">
        <v>19.5</v>
      </c>
      <c r="K426" s="37"/>
      <c r="L426" s="19">
        <v>45859</v>
      </c>
      <c r="M426" s="43">
        <v>5219.16615</v>
      </c>
      <c r="N426" s="43">
        <v>3352.2542420999998</v>
      </c>
      <c r="O426" s="37"/>
      <c r="Q426" s="6">
        <v>-6.9678407351000005E-2</v>
      </c>
      <c r="R426" s="6">
        <v>-7.6960295974000004E-2</v>
      </c>
      <c r="S426" s="6">
        <v>-0.18538384177</v>
      </c>
      <c r="T426" s="6">
        <v>-0.19584830067</v>
      </c>
      <c r="U426" s="6">
        <v>8.9686098653999999E-2</v>
      </c>
      <c r="V426" s="6">
        <v>-0.12119628179</v>
      </c>
      <c r="W426" s="6">
        <v>-0.23101265823</v>
      </c>
      <c r="X426" s="6">
        <v>-0.76171692028000004</v>
      </c>
      <c r="Y426" s="6">
        <v>0.73571428570999997</v>
      </c>
      <c r="Z426" s="6">
        <v>0.65692150208</v>
      </c>
      <c r="AB426" s="7">
        <v>0.96512388261000004</v>
      </c>
      <c r="AC426" s="7">
        <v>0.11017203942000001</v>
      </c>
      <c r="AD426" s="8">
        <v>0.51138333806000003</v>
      </c>
      <c r="AE426" s="7">
        <v>0.51428571429000003</v>
      </c>
      <c r="AF426" s="7">
        <v>-0.36285714285999998</v>
      </c>
      <c r="AG426" s="4">
        <v>6</v>
      </c>
      <c r="AH426" s="9">
        <v>0</v>
      </c>
      <c r="AI426" s="10">
        <v>0</v>
      </c>
    </row>
    <row r="427" spans="2:35" x14ac:dyDescent="0.2">
      <c r="B427" s="3" t="s">
        <v>2431</v>
      </c>
      <c r="C427" s="3" t="s">
        <v>2438</v>
      </c>
      <c r="D427" s="3" t="s">
        <v>2441</v>
      </c>
      <c r="E427" s="4" t="s">
        <v>1741</v>
      </c>
      <c r="F427" s="3" t="s">
        <v>1985</v>
      </c>
      <c r="G427" s="19">
        <v>45875</v>
      </c>
      <c r="H427" s="19">
        <v>44791</v>
      </c>
      <c r="I427" s="45">
        <v>21.91</v>
      </c>
      <c r="J427" s="45">
        <v>28.33</v>
      </c>
      <c r="K427" s="37"/>
      <c r="L427" s="19">
        <v>45569</v>
      </c>
      <c r="M427" s="43">
        <v>8041.4301100000002</v>
      </c>
      <c r="N427" s="43">
        <v>13330.076679</v>
      </c>
      <c r="O427" s="37"/>
      <c r="Q427" s="6">
        <v>-4.5620437958999999E-4</v>
      </c>
      <c r="R427" s="6">
        <v>-7.7380930033999996E-3</v>
      </c>
      <c r="S427" s="6">
        <v>6.5661478600000003E-2</v>
      </c>
      <c r="T427" s="6">
        <v>5.5197019698999997E-2</v>
      </c>
      <c r="U427" s="6">
        <v>-0.14212999217</v>
      </c>
      <c r="V427" s="6">
        <v>-0.35301237261000001</v>
      </c>
      <c r="W427" s="6"/>
      <c r="X427" s="6"/>
      <c r="Y427" s="6">
        <v>0.18304535637</v>
      </c>
      <c r="Z427" s="6">
        <v>0.10425257273000001</v>
      </c>
      <c r="AB427" s="7">
        <v>0.72468632614999995</v>
      </c>
      <c r="AC427" s="7">
        <v>7.5317295172999996E-2</v>
      </c>
      <c r="AD427" s="8">
        <v>0.17932194169999999</v>
      </c>
      <c r="AE427" s="7">
        <v>0.40031897926999999</v>
      </c>
      <c r="AF427" s="7">
        <v>-0.25020242915000002</v>
      </c>
      <c r="AG427" s="4">
        <v>7</v>
      </c>
      <c r="AH427" s="9">
        <v>0</v>
      </c>
      <c r="AI427" s="10">
        <v>0</v>
      </c>
    </row>
    <row r="428" spans="2:35" x14ac:dyDescent="0.2">
      <c r="B428" s="3" t="s">
        <v>1101</v>
      </c>
      <c r="C428" s="3" t="s">
        <v>1558</v>
      </c>
      <c r="D428" s="3" t="s">
        <v>1419</v>
      </c>
      <c r="E428" s="4" t="s">
        <v>1760</v>
      </c>
      <c r="F428" s="3" t="s">
        <v>1956</v>
      </c>
      <c r="G428" s="19">
        <v>45875</v>
      </c>
      <c r="H428" s="19">
        <v>40546</v>
      </c>
      <c r="I428" s="45">
        <v>1.4795</v>
      </c>
      <c r="J428" s="45">
        <v>1.76</v>
      </c>
      <c r="K428" s="37"/>
      <c r="L428" s="19">
        <v>45744</v>
      </c>
      <c r="M428" s="43">
        <v>14.300846999999999</v>
      </c>
      <c r="N428" s="43">
        <v>21.257936024999999</v>
      </c>
      <c r="O428" s="37"/>
      <c r="Q428" s="6">
        <v>2.3875432525999999E-2</v>
      </c>
      <c r="R428" s="6">
        <v>1.6593543902000001E-2</v>
      </c>
      <c r="S428" s="6">
        <v>-2.6644736842999998E-2</v>
      </c>
      <c r="T428" s="6">
        <v>-3.7109195743999998E-2</v>
      </c>
      <c r="U428" s="6">
        <v>0.15585937499999999</v>
      </c>
      <c r="V428" s="6">
        <v>-5.5023005445000002E-2</v>
      </c>
      <c r="W428" s="6">
        <v>-5.7643312102000001E-2</v>
      </c>
      <c r="X428" s="6">
        <v>-0.58834757415000005</v>
      </c>
      <c r="Y428" s="6">
        <v>-4.2394822007000003E-2</v>
      </c>
      <c r="Z428" s="6">
        <v>-0.12118760564</v>
      </c>
      <c r="AB428" s="7">
        <v>0.33756352340000001</v>
      </c>
      <c r="AC428" s="7">
        <v>3.5325698836000001E-2</v>
      </c>
      <c r="AD428" s="8">
        <v>0.48128243180000002</v>
      </c>
      <c r="AE428" s="7">
        <v>9.9236641222999994E-2</v>
      </c>
      <c r="AF428" s="7">
        <v>-8.9171974522E-2</v>
      </c>
      <c r="AG428" s="4">
        <v>5</v>
      </c>
      <c r="AH428" s="9">
        <v>0</v>
      </c>
      <c r="AI428" s="10">
        <v>0</v>
      </c>
    </row>
    <row r="429" spans="2:35" x14ac:dyDescent="0.2">
      <c r="B429" s="3" t="s">
        <v>188</v>
      </c>
      <c r="C429" s="3" t="s">
        <v>573</v>
      </c>
      <c r="D429" s="3" t="s">
        <v>781</v>
      </c>
      <c r="E429" s="4" t="s">
        <v>1743</v>
      </c>
      <c r="F429" s="3" t="s">
        <v>1992</v>
      </c>
      <c r="G429" s="19">
        <v>45875</v>
      </c>
      <c r="H429" s="19">
        <v>40546</v>
      </c>
      <c r="I429" s="45">
        <v>52.86</v>
      </c>
      <c r="J429" s="45">
        <v>54.583219929000002</v>
      </c>
      <c r="K429" s="37"/>
      <c r="L429" s="19">
        <v>45708</v>
      </c>
      <c r="M429" s="43">
        <v>26945.279279999999</v>
      </c>
      <c r="N429" s="43">
        <v>26763.736250999998</v>
      </c>
      <c r="O429" s="37"/>
      <c r="Q429" s="6">
        <v>5.5164542517999998E-3</v>
      </c>
      <c r="R429" s="6">
        <v>-1.7654343718999999E-3</v>
      </c>
      <c r="S429" s="6">
        <v>3.9732494099000003E-2</v>
      </c>
      <c r="T429" s="6">
        <v>2.9268035198E-2</v>
      </c>
      <c r="U429" s="6">
        <v>0.34115280864999997</v>
      </c>
      <c r="V429" s="6">
        <v>0.13027042820000001</v>
      </c>
      <c r="W429" s="6">
        <v>0.81643981582000003</v>
      </c>
      <c r="X429" s="6">
        <v>0.28573555376999998</v>
      </c>
      <c r="Y429" s="6">
        <v>0.13391670068</v>
      </c>
      <c r="Z429" s="6">
        <v>5.5123917047000003E-2</v>
      </c>
      <c r="AB429" s="7">
        <v>0.26883067510000003</v>
      </c>
      <c r="AC429" s="7">
        <v>2.7848072495000001E-2</v>
      </c>
      <c r="AD429" s="8">
        <v>1.3370512595999999</v>
      </c>
      <c r="AE429" s="7">
        <v>9.6918172157999999E-2</v>
      </c>
      <c r="AF429" s="7">
        <v>-0.17769248502000001</v>
      </c>
      <c r="AG429" s="4">
        <v>8</v>
      </c>
      <c r="AH429" s="9">
        <v>2.1474838066999999E-2</v>
      </c>
      <c r="AI429" s="10">
        <v>0.86199999999999999</v>
      </c>
    </row>
    <row r="430" spans="2:35" x14ac:dyDescent="0.2">
      <c r="B430" s="3" t="s">
        <v>190</v>
      </c>
      <c r="C430" s="3" t="s">
        <v>574</v>
      </c>
      <c r="D430" s="3" t="s">
        <v>783</v>
      </c>
      <c r="E430" s="4" t="s">
        <v>1750</v>
      </c>
      <c r="F430" s="3" t="s">
        <v>700</v>
      </c>
      <c r="G430" s="19">
        <v>44827</v>
      </c>
      <c r="H430" s="19">
        <v>40546</v>
      </c>
      <c r="I430" s="45">
        <v>2.9876</v>
      </c>
      <c r="J430" s="45">
        <v>4.75</v>
      </c>
      <c r="K430" s="37"/>
      <c r="L430" s="19">
        <v>44476</v>
      </c>
      <c r="M430" s="43">
        <v>27739.531389</v>
      </c>
      <c r="N430" s="43">
        <v>765.65299639</v>
      </c>
      <c r="O430" s="37"/>
      <c r="Q430" s="6">
        <v>0.34576576577000001</v>
      </c>
      <c r="R430" s="6">
        <v>0.36299838214000002</v>
      </c>
      <c r="S430" s="6">
        <v>0.24483333333000001</v>
      </c>
      <c r="T430" s="6">
        <v>0.35031371106999998</v>
      </c>
      <c r="U430" s="6">
        <v>-0.34625820568999999</v>
      </c>
      <c r="V430" s="6">
        <v>-0.17638780842999999</v>
      </c>
      <c r="W430" s="6">
        <v>-0.36837209302000001</v>
      </c>
      <c r="X430" s="6">
        <v>-0.60283530377000005</v>
      </c>
      <c r="Y430" s="6">
        <v>-0.28696897375000002</v>
      </c>
      <c r="Z430" s="6">
        <v>-6.1851584139999999E-2</v>
      </c>
      <c r="AB430" s="7">
        <v>0.78280599726</v>
      </c>
      <c r="AC430" s="7">
        <v>8.2030510550000005E-2</v>
      </c>
      <c r="AD430" s="8"/>
      <c r="AE430" s="7">
        <v>0.29333333333</v>
      </c>
      <c r="AF430" s="7">
        <v>-0.26822157433999999</v>
      </c>
      <c r="AG430" s="4">
        <v>5</v>
      </c>
      <c r="AH430" s="9">
        <v>0</v>
      </c>
      <c r="AI430" s="10">
        <v>0</v>
      </c>
    </row>
    <row r="431" spans="2:35" x14ac:dyDescent="0.2">
      <c r="B431" s="3" t="s">
        <v>2833</v>
      </c>
      <c r="C431" s="3" t="s">
        <v>2926</v>
      </c>
      <c r="D431" s="3" t="s">
        <v>2883</v>
      </c>
      <c r="E431" s="4" t="s">
        <v>1750</v>
      </c>
      <c r="F431" s="3" t="s">
        <v>1960</v>
      </c>
      <c r="G431" s="19">
        <v>45875</v>
      </c>
      <c r="H431" s="19">
        <v>45554</v>
      </c>
      <c r="I431" s="45">
        <v>1</v>
      </c>
      <c r="J431" s="45"/>
      <c r="K431" s="37"/>
      <c r="L431" s="19"/>
      <c r="M431" s="43">
        <v>18.227</v>
      </c>
      <c r="N431" s="43">
        <v>673.33577706999995</v>
      </c>
      <c r="O431" s="37"/>
      <c r="Q431" s="6">
        <v>2.0512297172999999E-2</v>
      </c>
      <c r="R431" s="6">
        <v>1.3230408549000001E-2</v>
      </c>
      <c r="S431" s="6">
        <v>-0.33774834437000001</v>
      </c>
      <c r="T431" s="6">
        <v>-0.34821280326999998</v>
      </c>
      <c r="U431" s="6"/>
      <c r="V431" s="6"/>
      <c r="W431" s="6"/>
      <c r="X431" s="6"/>
      <c r="Y431" s="6">
        <v>-0.42196531792000003</v>
      </c>
      <c r="Z431" s="6">
        <v>-0.50075810155</v>
      </c>
      <c r="AB431" s="7"/>
      <c r="AC431" s="7"/>
      <c r="AD431" s="8"/>
      <c r="AE431" s="7">
        <v>0.40949949471000002</v>
      </c>
      <c r="AF431" s="7">
        <v>-0.55754475702999995</v>
      </c>
      <c r="AG431" s="4"/>
      <c r="AH431" s="9"/>
      <c r="AI431" s="10"/>
    </row>
    <row r="432" spans="2:35" x14ac:dyDescent="0.2">
      <c r="B432" s="3" t="s">
        <v>1102</v>
      </c>
      <c r="C432" s="3" t="s">
        <v>1931</v>
      </c>
      <c r="D432" s="3" t="s">
        <v>1420</v>
      </c>
      <c r="E432" s="4" t="s">
        <v>1754</v>
      </c>
      <c r="F432" s="3" t="s">
        <v>1965</v>
      </c>
      <c r="G432" s="19">
        <v>45875</v>
      </c>
      <c r="H432" s="19">
        <v>40546</v>
      </c>
      <c r="I432" s="45">
        <v>30</v>
      </c>
      <c r="J432" s="45">
        <v>36.252122655000001</v>
      </c>
      <c r="K432" s="37"/>
      <c r="L432" s="19">
        <v>45681</v>
      </c>
      <c r="M432" s="43">
        <v>67.47</v>
      </c>
      <c r="N432" s="43">
        <v>96.909511116000004</v>
      </c>
      <c r="O432" s="37"/>
      <c r="Q432" s="6"/>
      <c r="R432" s="6"/>
      <c r="S432" s="6">
        <v>-4.2756860243000003E-2</v>
      </c>
      <c r="T432" s="6">
        <v>-5.3221319144000002E-2</v>
      </c>
      <c r="U432" s="6">
        <v>-1.1410714508E-2</v>
      </c>
      <c r="V432" s="6">
        <v>-0.22229309494999999</v>
      </c>
      <c r="W432" s="6">
        <v>0.32363287428999998</v>
      </c>
      <c r="X432" s="6">
        <v>-0.20707138776</v>
      </c>
      <c r="Y432" s="6">
        <v>-0.14947509069000001</v>
      </c>
      <c r="Z432" s="6">
        <v>-0.22826787432000001</v>
      </c>
      <c r="AB432" s="7"/>
      <c r="AC432" s="7"/>
      <c r="AD432" s="8"/>
      <c r="AE432" s="7">
        <v>7.0924072987E-2</v>
      </c>
      <c r="AF432" s="7">
        <v>-0.16226415093999999</v>
      </c>
      <c r="AG432" s="4">
        <v>6</v>
      </c>
      <c r="AH432" s="9">
        <v>4.4289781714999997E-2</v>
      </c>
      <c r="AI432" s="10">
        <v>1.4</v>
      </c>
    </row>
    <row r="433" spans="2:35" x14ac:dyDescent="0.2">
      <c r="B433" s="3" t="s">
        <v>2618</v>
      </c>
      <c r="C433" s="3" t="s">
        <v>2927</v>
      </c>
      <c r="D433" s="3" t="s">
        <v>2656</v>
      </c>
      <c r="E433" s="4" t="s">
        <v>1741</v>
      </c>
      <c r="F433" s="3" t="s">
        <v>1956</v>
      </c>
      <c r="G433" s="19">
        <v>45875</v>
      </c>
      <c r="H433" s="19">
        <v>45208</v>
      </c>
      <c r="I433" s="45">
        <v>2.63</v>
      </c>
      <c r="J433" s="45">
        <v>15.15</v>
      </c>
      <c r="K433" s="37"/>
      <c r="L433" s="19">
        <v>45516</v>
      </c>
      <c r="M433" s="43">
        <v>16.095600000000001</v>
      </c>
      <c r="N433" s="43">
        <v>50.936304622000002</v>
      </c>
      <c r="O433" s="37"/>
      <c r="Q433" s="6">
        <v>3.5433070866999997E-2</v>
      </c>
      <c r="R433" s="6">
        <v>2.8151182242999999E-2</v>
      </c>
      <c r="S433" s="6">
        <v>-3.7878787870999999E-3</v>
      </c>
      <c r="T433" s="6">
        <v>-1.4252337687999999E-2</v>
      </c>
      <c r="U433" s="6">
        <v>-0.80690182793999998</v>
      </c>
      <c r="V433" s="6">
        <v>-1.0177842083999999</v>
      </c>
      <c r="W433" s="6"/>
      <c r="X433" s="6"/>
      <c r="Y433" s="6">
        <v>-0.32216494844999999</v>
      </c>
      <c r="Z433" s="6">
        <v>-0.40095773209000002</v>
      </c>
      <c r="AB433" s="7">
        <v>1.1541654082999999</v>
      </c>
      <c r="AC433" s="7">
        <v>0.11977545122</v>
      </c>
      <c r="AD433" s="8">
        <v>-0.56892807343999996</v>
      </c>
      <c r="AE433" s="7">
        <v>0.12350597609</v>
      </c>
      <c r="AF433" s="7">
        <v>-0.42027027027000002</v>
      </c>
      <c r="AG433" s="4">
        <v>2</v>
      </c>
      <c r="AH433" s="9">
        <v>0</v>
      </c>
      <c r="AI433" s="10">
        <v>0</v>
      </c>
    </row>
    <row r="434" spans="2:35" x14ac:dyDescent="0.2">
      <c r="B434" s="3" t="s">
        <v>191</v>
      </c>
      <c r="C434" s="3" t="s">
        <v>575</v>
      </c>
      <c r="D434" s="3" t="s">
        <v>784</v>
      </c>
      <c r="E434" s="4" t="s">
        <v>1774</v>
      </c>
      <c r="F434" s="3" t="s">
        <v>1978</v>
      </c>
      <c r="G434" s="19">
        <v>45875</v>
      </c>
      <c r="H434" s="19">
        <v>40546</v>
      </c>
      <c r="I434" s="45">
        <v>30.34</v>
      </c>
      <c r="J434" s="45">
        <v>30.34</v>
      </c>
      <c r="K434" s="37"/>
      <c r="L434" s="19">
        <v>45875</v>
      </c>
      <c r="M434" s="43">
        <v>27437.03846</v>
      </c>
      <c r="N434" s="43">
        <v>9994.0226825999998</v>
      </c>
      <c r="O434" s="37"/>
      <c r="Q434" s="6">
        <v>4.0466392317999998E-2</v>
      </c>
      <c r="R434" s="6">
        <v>3.3184503694E-2</v>
      </c>
      <c r="S434" s="6">
        <v>0.13505424616</v>
      </c>
      <c r="T434" s="6">
        <v>0.12458978726</v>
      </c>
      <c r="U434" s="6">
        <v>0.23264759954</v>
      </c>
      <c r="V434" s="6">
        <v>2.1765219092999999E-2</v>
      </c>
      <c r="W434" s="6">
        <v>0.91628906305000002</v>
      </c>
      <c r="X434" s="6">
        <v>0.38558480099999998</v>
      </c>
      <c r="Y434" s="6">
        <v>0.44846886786000001</v>
      </c>
      <c r="Z434" s="6">
        <v>0.36967608422999998</v>
      </c>
      <c r="AB434" s="7">
        <v>0.30883651505999998</v>
      </c>
      <c r="AC434" s="7">
        <v>3.1829042542000002E-2</v>
      </c>
      <c r="AD434" s="8">
        <v>1.042933618</v>
      </c>
      <c r="AE434" s="7">
        <v>0.17956018157</v>
      </c>
      <c r="AF434" s="7">
        <v>-0.10506566604000001</v>
      </c>
      <c r="AG434" s="4">
        <v>8</v>
      </c>
      <c r="AH434" s="9">
        <v>7.0409312804999999E-2</v>
      </c>
      <c r="AI434" s="10">
        <v>1.875</v>
      </c>
    </row>
    <row r="435" spans="2:35" x14ac:dyDescent="0.2">
      <c r="B435" s="3" t="s">
        <v>2162</v>
      </c>
      <c r="C435" s="3" t="s">
        <v>2176</v>
      </c>
      <c r="D435" s="3" t="s">
        <v>2170</v>
      </c>
      <c r="E435" s="4" t="s">
        <v>1751</v>
      </c>
      <c r="F435" s="3" t="s">
        <v>1988</v>
      </c>
      <c r="G435" s="19">
        <v>45875</v>
      </c>
      <c r="H435" s="19">
        <v>44327</v>
      </c>
      <c r="I435" s="45">
        <v>34.81</v>
      </c>
      <c r="J435" s="45">
        <v>62.84</v>
      </c>
      <c r="K435" s="37"/>
      <c r="L435" s="19">
        <v>45702</v>
      </c>
      <c r="M435" s="43">
        <v>61455.767030000003</v>
      </c>
      <c r="N435" s="43">
        <v>63158.900995999997</v>
      </c>
      <c r="O435" s="37"/>
      <c r="Q435" s="6">
        <v>6.8446899938999994E-2</v>
      </c>
      <c r="R435" s="6">
        <v>6.1165011314999997E-2</v>
      </c>
      <c r="S435" s="6">
        <v>4.3152532214999997E-2</v>
      </c>
      <c r="T435" s="6">
        <v>3.2688073313999998E-2</v>
      </c>
      <c r="U435" s="6">
        <v>8.5776668745999998E-2</v>
      </c>
      <c r="V435" s="6">
        <v>-0.12510571170000001</v>
      </c>
      <c r="W435" s="6">
        <v>0.27836944545999998</v>
      </c>
      <c r="X435" s="6">
        <v>-0.25233481659000001</v>
      </c>
      <c r="Y435" s="6">
        <v>-0.36163579681000002</v>
      </c>
      <c r="Z435" s="6">
        <v>-0.44042858043999999</v>
      </c>
      <c r="AB435" s="7">
        <v>0.55443033566</v>
      </c>
      <c r="AC435" s="7">
        <v>5.6397059270000001E-2</v>
      </c>
      <c r="AD435" s="8">
        <v>0.36173691773</v>
      </c>
      <c r="AE435" s="7">
        <v>0.36004162331</v>
      </c>
      <c r="AF435" s="7">
        <v>-0.28836199698999998</v>
      </c>
      <c r="AG435" s="4">
        <v>8</v>
      </c>
      <c r="AH435" s="9">
        <v>0</v>
      </c>
      <c r="AI435" s="10">
        <v>0</v>
      </c>
    </row>
    <row r="436" spans="2:35" x14ac:dyDescent="0.2">
      <c r="B436" s="3" t="s">
        <v>192</v>
      </c>
      <c r="C436" s="3" t="s">
        <v>576</v>
      </c>
      <c r="D436" s="3" t="s">
        <v>785</v>
      </c>
      <c r="E436" s="4" t="s">
        <v>1746</v>
      </c>
      <c r="F436" s="3" t="s">
        <v>1981</v>
      </c>
      <c r="G436" s="19">
        <v>45875</v>
      </c>
      <c r="H436" s="19">
        <v>41838</v>
      </c>
      <c r="I436" s="45">
        <v>78.73</v>
      </c>
      <c r="J436" s="45">
        <v>236.83</v>
      </c>
      <c r="K436" s="37"/>
      <c r="L436" s="19">
        <v>45609</v>
      </c>
      <c r="M436" s="43">
        <v>123547.36742</v>
      </c>
      <c r="N436" s="43">
        <v>132674.32758000001</v>
      </c>
      <c r="O436" s="37"/>
      <c r="Q436" s="6">
        <v>-1.1178095956E-2</v>
      </c>
      <c r="R436" s="6">
        <v>-1.8459984580000002E-2</v>
      </c>
      <c r="S436" s="6">
        <v>-0.14162668992999999</v>
      </c>
      <c r="T436" s="6">
        <v>-0.15209114882999999</v>
      </c>
      <c r="U436" s="6">
        <v>-0.57288558564000003</v>
      </c>
      <c r="V436" s="6">
        <v>-0.78376796607999999</v>
      </c>
      <c r="W436" s="6">
        <v>-0.66220448791999997</v>
      </c>
      <c r="X436" s="6">
        <v>-1.19290875</v>
      </c>
      <c r="Y436" s="6">
        <v>-0.63282343065000002</v>
      </c>
      <c r="Z436" s="6">
        <v>-0.71161621427999999</v>
      </c>
      <c r="AB436" s="7">
        <v>0.60791977777999995</v>
      </c>
      <c r="AC436" s="7">
        <v>5.8821120742000001E-2</v>
      </c>
      <c r="AD436" s="8">
        <v>-0.93081230790000002</v>
      </c>
      <c r="AE436" s="7">
        <v>8.5139835151000001E-2</v>
      </c>
      <c r="AF436" s="7">
        <v>-0.29434652166000003</v>
      </c>
      <c r="AG436" s="4">
        <v>3</v>
      </c>
      <c r="AH436" s="9">
        <v>0</v>
      </c>
      <c r="AI436" s="10">
        <v>0</v>
      </c>
    </row>
    <row r="437" spans="2:35" x14ac:dyDescent="0.2">
      <c r="B437" s="3" t="s">
        <v>2619</v>
      </c>
      <c r="C437" s="3" t="s">
        <v>3071</v>
      </c>
      <c r="D437" s="3" t="s">
        <v>2657</v>
      </c>
      <c r="E437" s="4" t="s">
        <v>409</v>
      </c>
      <c r="F437" s="3" t="s">
        <v>1980</v>
      </c>
      <c r="G437" s="19">
        <v>45875</v>
      </c>
      <c r="H437" s="19">
        <v>45237</v>
      </c>
      <c r="I437" s="45">
        <v>5.39</v>
      </c>
      <c r="J437" s="45">
        <v>362</v>
      </c>
      <c r="K437" s="37"/>
      <c r="L437" s="19">
        <v>45799</v>
      </c>
      <c r="M437" s="43">
        <v>433.92734000000002</v>
      </c>
      <c r="N437" s="43">
        <v>4664.2151760999996</v>
      </c>
      <c r="O437" s="37"/>
      <c r="Q437" s="6">
        <v>-3.6968576715000001E-3</v>
      </c>
      <c r="R437" s="6">
        <v>-1.0978746294999999E-2</v>
      </c>
      <c r="S437" s="6">
        <v>-0.64351851851999997</v>
      </c>
      <c r="T437" s="6">
        <v>-0.65398297742</v>
      </c>
      <c r="U437" s="6">
        <v>-0.95432203390000003</v>
      </c>
      <c r="V437" s="6">
        <v>-1.1652044143</v>
      </c>
      <c r="W437" s="6"/>
      <c r="X437" s="6"/>
      <c r="Y437" s="6">
        <v>-0.95977011493999997</v>
      </c>
      <c r="Z437" s="6">
        <v>-1.0385628986</v>
      </c>
      <c r="AB437" s="7">
        <v>1.9838884912999999</v>
      </c>
      <c r="AC437" s="7">
        <v>0.15824143898000001</v>
      </c>
      <c r="AD437" s="8">
        <v>-0.51015724512000005</v>
      </c>
      <c r="AE437" s="7">
        <v>1.7128712871</v>
      </c>
      <c r="AF437" s="7">
        <v>-0.91569343065999997</v>
      </c>
      <c r="AG437" s="4">
        <v>3</v>
      </c>
      <c r="AH437" s="9">
        <v>0</v>
      </c>
      <c r="AI437" s="10">
        <v>0</v>
      </c>
    </row>
    <row r="438" spans="2:35" x14ac:dyDescent="0.2">
      <c r="B438" s="3" t="s">
        <v>1103</v>
      </c>
      <c r="C438" s="3" t="s">
        <v>1559</v>
      </c>
      <c r="D438" s="3" t="s">
        <v>1421</v>
      </c>
      <c r="E438" s="4" t="s">
        <v>1769</v>
      </c>
      <c r="F438" s="3" t="s">
        <v>1978</v>
      </c>
      <c r="G438" s="19">
        <v>45875</v>
      </c>
      <c r="H438" s="19">
        <v>40546</v>
      </c>
      <c r="I438" s="45">
        <v>1.06</v>
      </c>
      <c r="J438" s="45">
        <v>2.1800000000000002</v>
      </c>
      <c r="K438" s="37"/>
      <c r="L438" s="19">
        <v>45555</v>
      </c>
      <c r="M438" s="43">
        <v>25.01812</v>
      </c>
      <c r="N438" s="43">
        <v>47.798153521000003</v>
      </c>
      <c r="O438" s="37"/>
      <c r="Q438" s="6">
        <v>2.9126213591E-2</v>
      </c>
      <c r="R438" s="6">
        <v>2.1844324966999999E-2</v>
      </c>
      <c r="S438" s="6">
        <v>-9.4017094018E-2</v>
      </c>
      <c r="T438" s="6">
        <v>-0.10448155291</v>
      </c>
      <c r="U438" s="6">
        <v>-0.33333333332999998</v>
      </c>
      <c r="V438" s="6">
        <v>-0.54421571378</v>
      </c>
      <c r="W438" s="6">
        <v>-0.35365853659000002</v>
      </c>
      <c r="X438" s="6">
        <v>-0.88436279864</v>
      </c>
      <c r="Y438" s="6">
        <v>-9.4017094018E-2</v>
      </c>
      <c r="Z438" s="6">
        <v>-0.17280987765</v>
      </c>
      <c r="AB438" s="7">
        <v>0.58310947710000005</v>
      </c>
      <c r="AC438" s="7">
        <v>6.1562503036999998E-2</v>
      </c>
      <c r="AD438" s="8">
        <v>-0.36879023285000001</v>
      </c>
      <c r="AE438" s="7">
        <v>0.25122189637999998</v>
      </c>
      <c r="AF438" s="7">
        <v>-0.26874999999999999</v>
      </c>
      <c r="AG438" s="4">
        <v>4</v>
      </c>
      <c r="AH438" s="9">
        <v>0</v>
      </c>
      <c r="AI438" s="10">
        <v>0</v>
      </c>
    </row>
    <row r="439" spans="2:35" x14ac:dyDescent="0.2">
      <c r="B439" s="3" t="s">
        <v>12</v>
      </c>
      <c r="C439" s="3" t="s">
        <v>577</v>
      </c>
      <c r="D439" s="3" t="s">
        <v>786</v>
      </c>
      <c r="E439" s="4" t="s">
        <v>1749</v>
      </c>
      <c r="F439" s="3" t="s">
        <v>1982</v>
      </c>
      <c r="G439" s="19">
        <v>45316</v>
      </c>
      <c r="H439" s="19">
        <v>38162</v>
      </c>
      <c r="I439" s="45">
        <v>2.7149999999999999</v>
      </c>
      <c r="J439" s="45">
        <v>5.53</v>
      </c>
      <c r="K439" s="37"/>
      <c r="L439" s="19">
        <v>45110</v>
      </c>
      <c r="M439" s="43">
        <v>3434.1953549999998</v>
      </c>
      <c r="N439" s="43">
        <v>2661.8856971999999</v>
      </c>
      <c r="O439" s="37"/>
      <c r="Q439" s="6">
        <v>3.2319391634000001E-2</v>
      </c>
      <c r="R439" s="6">
        <v>2.7059098526999999E-2</v>
      </c>
      <c r="S439" s="6">
        <v>-0.27211796246999997</v>
      </c>
      <c r="T439" s="6">
        <v>-0.30146409455000001</v>
      </c>
      <c r="U439" s="6">
        <v>-0.15420560748000001</v>
      </c>
      <c r="V439" s="6">
        <v>-0.37280419022</v>
      </c>
      <c r="W439" s="6">
        <v>-0.66315136476000003</v>
      </c>
      <c r="X439" s="6">
        <v>-0.93259442584999996</v>
      </c>
      <c r="Y439" s="6">
        <v>-0.25</v>
      </c>
      <c r="Z439" s="6">
        <v>-0.27606591849000001</v>
      </c>
      <c r="AB439" s="7">
        <v>0.75860002273000005</v>
      </c>
      <c r="AC439" s="7">
        <v>7.9136204749999994E-2</v>
      </c>
      <c r="AD439" s="8"/>
      <c r="AE439" s="7">
        <v>0.69565217391</v>
      </c>
      <c r="AF439" s="7">
        <v>-0.28947368421000003</v>
      </c>
      <c r="AG439" s="4">
        <v>5</v>
      </c>
      <c r="AH439" s="9">
        <v>0</v>
      </c>
      <c r="AI439" s="10">
        <v>0</v>
      </c>
    </row>
    <row r="440" spans="2:35" x14ac:dyDescent="0.2">
      <c r="B440" s="3" t="s">
        <v>1104</v>
      </c>
      <c r="C440" s="3" t="s">
        <v>1560</v>
      </c>
      <c r="D440" s="3" t="s">
        <v>1422</v>
      </c>
      <c r="E440" s="4" t="s">
        <v>1758</v>
      </c>
      <c r="F440" s="3" t="s">
        <v>1978</v>
      </c>
      <c r="G440" s="19">
        <v>45875</v>
      </c>
      <c r="H440" s="19">
        <v>40182</v>
      </c>
      <c r="I440" s="45">
        <v>41.41</v>
      </c>
      <c r="J440" s="45">
        <v>43.229554036000003</v>
      </c>
      <c r="K440" s="37"/>
      <c r="L440" s="19">
        <v>45659</v>
      </c>
      <c r="M440" s="43">
        <v>36079.24929</v>
      </c>
      <c r="N440" s="43">
        <v>56273.823892</v>
      </c>
      <c r="O440" s="37"/>
      <c r="Q440" s="6">
        <v>-8.8559119213000009E-3</v>
      </c>
      <c r="R440" s="6">
        <v>-1.6137800545000001E-2</v>
      </c>
      <c r="S440" s="6">
        <v>-1.9281754639000001E-3</v>
      </c>
      <c r="T440" s="6">
        <v>-1.2392634364E-2</v>
      </c>
      <c r="U440" s="6">
        <v>0.33475546706999998</v>
      </c>
      <c r="V440" s="6">
        <v>0.12387308662</v>
      </c>
      <c r="W440" s="6">
        <v>0.97718830863999995</v>
      </c>
      <c r="X440" s="6">
        <v>0.44648404659000002</v>
      </c>
      <c r="Y440" s="6">
        <v>-7.6854446888000002E-3</v>
      </c>
      <c r="Z440" s="6">
        <v>-8.6478228323000006E-2</v>
      </c>
      <c r="AB440" s="7">
        <v>0.41010566477999999</v>
      </c>
      <c r="AC440" s="7">
        <v>4.2681219915999997E-2</v>
      </c>
      <c r="AD440" s="8">
        <v>0.92981180244999995</v>
      </c>
      <c r="AE440" s="7">
        <v>0.11884706502</v>
      </c>
      <c r="AF440" s="7">
        <v>-5.9141104292999999E-2</v>
      </c>
      <c r="AG440" s="4">
        <v>6</v>
      </c>
      <c r="AH440" s="9">
        <v>3.1328320802000001E-2</v>
      </c>
      <c r="AI440" s="10">
        <v>1</v>
      </c>
    </row>
    <row r="441" spans="2:35" x14ac:dyDescent="0.2">
      <c r="B441" s="3" t="s">
        <v>193</v>
      </c>
      <c r="C441" s="3" t="s">
        <v>2491</v>
      </c>
      <c r="D441" s="3" t="s">
        <v>787</v>
      </c>
      <c r="E441" s="4" t="s">
        <v>1755</v>
      </c>
      <c r="F441" s="3" t="s">
        <v>1970</v>
      </c>
      <c r="G441" s="19">
        <v>45875</v>
      </c>
      <c r="H441" s="19">
        <v>40546</v>
      </c>
      <c r="I441" s="45">
        <v>30.77</v>
      </c>
      <c r="J441" s="45">
        <v>30.77</v>
      </c>
      <c r="K441" s="37"/>
      <c r="L441" s="19">
        <v>45875</v>
      </c>
      <c r="M441" s="43">
        <v>129283.60124</v>
      </c>
      <c r="N441" s="43">
        <v>73967.692144999994</v>
      </c>
      <c r="O441" s="37"/>
      <c r="Q441" s="6">
        <v>1.9887305269E-2</v>
      </c>
      <c r="R441" s="6">
        <v>1.2605416644E-2</v>
      </c>
      <c r="S441" s="6">
        <v>0.27148760329999999</v>
      </c>
      <c r="T441" s="6">
        <v>0.26102314440000002</v>
      </c>
      <c r="U441" s="6">
        <v>0.92590746280000003</v>
      </c>
      <c r="V441" s="6">
        <v>0.71502508235999995</v>
      </c>
      <c r="W441" s="6">
        <v>2.6754256340999998</v>
      </c>
      <c r="X441" s="6">
        <v>2.1447213719999998</v>
      </c>
      <c r="Y441" s="6">
        <v>1.3739891953000001</v>
      </c>
      <c r="Z441" s="6">
        <v>1.2951964116000001</v>
      </c>
      <c r="AB441" s="7">
        <v>0.48413234882</v>
      </c>
      <c r="AC441" s="7">
        <v>4.9964789850000003E-2</v>
      </c>
      <c r="AD441" s="8">
        <v>2.6333718635999999</v>
      </c>
      <c r="AE441" s="7">
        <v>0.28257575757999998</v>
      </c>
      <c r="AF441" s="7">
        <v>-0.12075242718</v>
      </c>
      <c r="AG441" s="4">
        <v>8</v>
      </c>
      <c r="AH441" s="9">
        <v>3.3054098360999998E-2</v>
      </c>
      <c r="AI441" s="10">
        <v>0.54440100000000002</v>
      </c>
    </row>
    <row r="442" spans="2:35" x14ac:dyDescent="0.2">
      <c r="B442" s="3" t="s">
        <v>2105</v>
      </c>
      <c r="C442" s="3" t="s">
        <v>2156</v>
      </c>
      <c r="D442" s="3" t="s">
        <v>2111</v>
      </c>
      <c r="E442" s="4" t="s">
        <v>1743</v>
      </c>
      <c r="F442" s="3" t="s">
        <v>1970</v>
      </c>
      <c r="G442" s="19">
        <v>45875</v>
      </c>
      <c r="H442" s="19">
        <v>44263</v>
      </c>
      <c r="I442" s="45">
        <v>3.03</v>
      </c>
      <c r="J442" s="45">
        <v>3.03</v>
      </c>
      <c r="K442" s="37"/>
      <c r="L442" s="19">
        <v>45875</v>
      </c>
      <c r="M442" s="43">
        <v>13255.91367</v>
      </c>
      <c r="N442" s="43">
        <v>4300.4924824</v>
      </c>
      <c r="O442" s="37"/>
      <c r="Q442" s="6">
        <v>5.5749128920000002E-2</v>
      </c>
      <c r="R442" s="6">
        <v>4.8467240295999997E-2</v>
      </c>
      <c r="S442" s="6">
        <v>0.31739130435000001</v>
      </c>
      <c r="T442" s="6">
        <v>0.30692684544999999</v>
      </c>
      <c r="U442" s="6">
        <v>1.4047619048</v>
      </c>
      <c r="V442" s="6">
        <v>1.1938795243</v>
      </c>
      <c r="W442" s="6">
        <v>5.6433104344E-2</v>
      </c>
      <c r="X442" s="6">
        <v>-0.47427115771</v>
      </c>
      <c r="Y442" s="6">
        <v>1.5041322314000001</v>
      </c>
      <c r="Z442" s="6">
        <v>1.4253394478000001</v>
      </c>
      <c r="AB442" s="7">
        <v>0.48995603461999998</v>
      </c>
      <c r="AC442" s="7">
        <v>5.0766422679999999E-2</v>
      </c>
      <c r="AD442" s="8">
        <v>3.5837795037000002</v>
      </c>
      <c r="AE442" s="7">
        <v>0.23333333333</v>
      </c>
      <c r="AF442" s="7">
        <v>-0.12244897959000001</v>
      </c>
      <c r="AG442" s="4">
        <v>10</v>
      </c>
      <c r="AH442" s="9">
        <v>0</v>
      </c>
      <c r="AI442" s="10">
        <v>0</v>
      </c>
    </row>
    <row r="443" spans="2:35" x14ac:dyDescent="0.2">
      <c r="B443" s="3" t="s">
        <v>2529</v>
      </c>
      <c r="C443" s="3" t="s">
        <v>2565</v>
      </c>
      <c r="D443" s="3" t="s">
        <v>2549</v>
      </c>
      <c r="E443" s="4" t="s">
        <v>1741</v>
      </c>
      <c r="F443" s="3" t="s">
        <v>1958</v>
      </c>
      <c r="G443" s="19">
        <v>45875</v>
      </c>
      <c r="H443" s="19">
        <v>45027</v>
      </c>
      <c r="I443" s="45">
        <v>0.6</v>
      </c>
      <c r="J443" s="45">
        <v>161.125</v>
      </c>
      <c r="K443" s="37"/>
      <c r="L443" s="19">
        <v>45523</v>
      </c>
      <c r="M443" s="43">
        <v>389.7894</v>
      </c>
      <c r="N443" s="43">
        <v>1175.8539046999999</v>
      </c>
      <c r="O443" s="37"/>
      <c r="Q443" s="6">
        <v>-7.6923076921999997E-2</v>
      </c>
      <c r="R443" s="6">
        <v>-8.4204965546000002E-2</v>
      </c>
      <c r="S443" s="6">
        <v>-0.52569169959999995</v>
      </c>
      <c r="T443" s="6">
        <v>-0.53615615849999998</v>
      </c>
      <c r="U443" s="6">
        <v>-0.99622937942000001</v>
      </c>
      <c r="V443" s="6">
        <v>-1.2071117599000001</v>
      </c>
      <c r="W443" s="6"/>
      <c r="X443" s="6"/>
      <c r="Y443" s="6">
        <v>-0.98961038961000003</v>
      </c>
      <c r="Z443" s="6">
        <v>-1.0684031731999999</v>
      </c>
      <c r="AB443" s="7">
        <v>2.7606719746000001</v>
      </c>
      <c r="AC443" s="7">
        <v>0.19941152720999999</v>
      </c>
      <c r="AD443" s="8">
        <v>-0.48773204717000002</v>
      </c>
      <c r="AE443" s="7">
        <v>4.0106382978999999</v>
      </c>
      <c r="AF443" s="7">
        <v>-0.93673036092999995</v>
      </c>
      <c r="AG443" s="4">
        <v>3</v>
      </c>
      <c r="AH443" s="9">
        <v>0</v>
      </c>
      <c r="AI443" s="10">
        <v>0</v>
      </c>
    </row>
    <row r="444" spans="2:35" x14ac:dyDescent="0.2">
      <c r="B444" s="3" t="s">
        <v>1106</v>
      </c>
      <c r="C444" s="3" t="s">
        <v>2744</v>
      </c>
      <c r="D444" s="3" t="s">
        <v>1424</v>
      </c>
      <c r="E444" s="4" t="s">
        <v>1758</v>
      </c>
      <c r="F444" s="3" t="s">
        <v>1978</v>
      </c>
      <c r="G444" s="19">
        <v>45875</v>
      </c>
      <c r="H444" s="19">
        <v>40546</v>
      </c>
      <c r="I444" s="45">
        <v>8.99</v>
      </c>
      <c r="J444" s="45">
        <v>12.641291424</v>
      </c>
      <c r="K444" s="37"/>
      <c r="L444" s="19">
        <v>45565</v>
      </c>
      <c r="M444" s="43">
        <v>43975.951480000003</v>
      </c>
      <c r="N444" s="43">
        <v>21045.377211999999</v>
      </c>
      <c r="O444" s="37"/>
      <c r="Q444" s="6">
        <v>1.0112359552000001E-2</v>
      </c>
      <c r="R444" s="6">
        <v>2.8304709284999998E-3</v>
      </c>
      <c r="S444" s="6">
        <v>0.13224181360000001</v>
      </c>
      <c r="T444" s="6">
        <v>0.12177735470000001</v>
      </c>
      <c r="U444" s="6">
        <v>-0.15392398555</v>
      </c>
      <c r="V444" s="6">
        <v>-0.36480636598999999</v>
      </c>
      <c r="W444" s="6">
        <v>0.14149126877000001</v>
      </c>
      <c r="X444" s="6">
        <v>-0.38921299327999997</v>
      </c>
      <c r="Y444" s="6">
        <v>2.8654301552000001E-2</v>
      </c>
      <c r="Z444" s="6">
        <v>-5.0138482082000002E-2</v>
      </c>
      <c r="AB444" s="7">
        <v>0.49209600132999998</v>
      </c>
      <c r="AC444" s="7">
        <v>4.9493304592999998E-2</v>
      </c>
      <c r="AD444" s="8">
        <v>-0.12537091851000001</v>
      </c>
      <c r="AE444" s="7">
        <v>0.11813401033</v>
      </c>
      <c r="AF444" s="7">
        <v>-0.19880418535</v>
      </c>
      <c r="AG444" s="4">
        <v>5</v>
      </c>
      <c r="AH444" s="9">
        <v>6.9204152249000006E-2</v>
      </c>
      <c r="AI444" s="10">
        <v>0.8</v>
      </c>
    </row>
    <row r="445" spans="2:35" x14ac:dyDescent="0.2">
      <c r="B445" s="3" t="s">
        <v>2399</v>
      </c>
      <c r="C445" s="3" t="s">
        <v>2684</v>
      </c>
      <c r="D445" s="3" t="s">
        <v>2425</v>
      </c>
      <c r="E445" s="4" t="s">
        <v>1741</v>
      </c>
      <c r="F445" s="3" t="s">
        <v>1969</v>
      </c>
      <c r="G445" s="19">
        <v>45875</v>
      </c>
      <c r="H445" s="19">
        <v>44733</v>
      </c>
      <c r="I445" s="45">
        <v>2.23</v>
      </c>
      <c r="J445" s="45">
        <v>8.32</v>
      </c>
      <c r="K445" s="37"/>
      <c r="L445" s="19">
        <v>45551</v>
      </c>
      <c r="M445" s="43">
        <v>5.80023</v>
      </c>
      <c r="N445" s="43">
        <v>80.891509850999995</v>
      </c>
      <c r="O445" s="37"/>
      <c r="Q445" s="6">
        <v>-4.7008547009E-2</v>
      </c>
      <c r="R445" s="6">
        <v>-5.4290435632999998E-2</v>
      </c>
      <c r="S445" s="6">
        <v>-8.9795918367999994E-2</v>
      </c>
      <c r="T445" s="6">
        <v>-0.10026037726000001</v>
      </c>
      <c r="U445" s="6">
        <v>-0.69452054794999996</v>
      </c>
      <c r="V445" s="6">
        <v>-0.90540292839000003</v>
      </c>
      <c r="W445" s="6">
        <v>-0.99490751313000003</v>
      </c>
      <c r="X445" s="6">
        <v>-1.5256117752</v>
      </c>
      <c r="Y445" s="6">
        <v>-0.16231546524000001</v>
      </c>
      <c r="Z445" s="6">
        <v>-0.24110824887000001</v>
      </c>
      <c r="AB445" s="7">
        <v>1.0921377658</v>
      </c>
      <c r="AC445" s="7">
        <v>0.11032384681</v>
      </c>
      <c r="AD445" s="8">
        <v>-0.46810761230999998</v>
      </c>
      <c r="AE445" s="7">
        <v>0.24642857142999999</v>
      </c>
      <c r="AF445" s="7">
        <v>-0.50887573964999999</v>
      </c>
      <c r="AG445" s="4">
        <v>4</v>
      </c>
      <c r="AH445" s="9">
        <v>0</v>
      </c>
      <c r="AI445" s="10">
        <v>0</v>
      </c>
    </row>
    <row r="446" spans="2:35" x14ac:dyDescent="0.2">
      <c r="B446" s="3" t="s">
        <v>194</v>
      </c>
      <c r="C446" s="3" t="s">
        <v>578</v>
      </c>
      <c r="D446" s="3" t="s">
        <v>788</v>
      </c>
      <c r="E446" s="4" t="s">
        <v>1753</v>
      </c>
      <c r="F446" s="3" t="s">
        <v>1980</v>
      </c>
      <c r="G446" s="19">
        <v>45875</v>
      </c>
      <c r="H446" s="19">
        <v>38772</v>
      </c>
      <c r="I446" s="45">
        <v>239.81</v>
      </c>
      <c r="J446" s="45">
        <v>239.81</v>
      </c>
      <c r="K446" s="37"/>
      <c r="L446" s="19">
        <v>45875</v>
      </c>
      <c r="M446" s="43">
        <v>13131.51598</v>
      </c>
      <c r="N446" s="43">
        <v>21731.489577</v>
      </c>
      <c r="O446" s="37"/>
      <c r="Q446" s="6">
        <v>2.7948047494999999E-2</v>
      </c>
      <c r="R446" s="6">
        <v>2.0666158870999998E-2</v>
      </c>
      <c r="S446" s="6">
        <v>2.8124330118000002E-2</v>
      </c>
      <c r="T446" s="6">
        <v>1.7659871216999998E-2</v>
      </c>
      <c r="U446" s="6">
        <v>0.62578897786999998</v>
      </c>
      <c r="V446" s="6">
        <v>0.41490659742000002</v>
      </c>
      <c r="W446" s="6">
        <v>0.93536605758000002</v>
      </c>
      <c r="X446" s="6">
        <v>0.40466179552999998</v>
      </c>
      <c r="Y446" s="6">
        <v>0.39640027072</v>
      </c>
      <c r="Z446" s="6">
        <v>0.31760748708999997</v>
      </c>
      <c r="AB446" s="7">
        <v>0.32131573255000001</v>
      </c>
      <c r="AC446" s="7">
        <v>3.3402325403999997E-2</v>
      </c>
      <c r="AD446" s="8">
        <v>1.9773870260999999</v>
      </c>
      <c r="AE446" s="7">
        <v>0.13904431216999999</v>
      </c>
      <c r="AF446" s="7">
        <v>-6.9103096072999998E-2</v>
      </c>
      <c r="AG446" s="4">
        <v>8</v>
      </c>
      <c r="AH446" s="9">
        <v>2.8756886228E-2</v>
      </c>
      <c r="AI446" s="10">
        <v>0.43221599999999999</v>
      </c>
    </row>
    <row r="447" spans="2:35" x14ac:dyDescent="0.2">
      <c r="B447" s="3" t="s">
        <v>981</v>
      </c>
      <c r="C447" s="3" t="s">
        <v>2928</v>
      </c>
      <c r="D447" s="3" t="s">
        <v>1299</v>
      </c>
      <c r="E447" s="4" t="s">
        <v>1743</v>
      </c>
      <c r="F447" s="3" t="s">
        <v>1961</v>
      </c>
      <c r="G447" s="19">
        <v>45590</v>
      </c>
      <c r="H447" s="19">
        <v>40680</v>
      </c>
      <c r="I447" s="45">
        <v>3.37</v>
      </c>
      <c r="J447" s="45">
        <v>3.6</v>
      </c>
      <c r="K447" s="37"/>
      <c r="L447" s="19">
        <v>45588</v>
      </c>
      <c r="M447" s="43">
        <v>93.322040000000001</v>
      </c>
      <c r="N447" s="43">
        <v>81.126791604999994</v>
      </c>
      <c r="O447" s="37"/>
      <c r="Q447" s="6">
        <v>-8.8235294123999997E-3</v>
      </c>
      <c r="R447" s="6">
        <v>-8.5240385470000003E-3</v>
      </c>
      <c r="S447" s="6">
        <v>0.10130718953999999</v>
      </c>
      <c r="T447" s="6">
        <v>8.6302628406000004E-2</v>
      </c>
      <c r="U447" s="6">
        <v>0.42194092827000002</v>
      </c>
      <c r="V447" s="6">
        <v>3.4685358944000003E-2</v>
      </c>
      <c r="W447" s="6">
        <v>-0.66765285996000001</v>
      </c>
      <c r="X447" s="6">
        <v>-0.93955594504999995</v>
      </c>
      <c r="Y447" s="6">
        <v>0.16608996540000001</v>
      </c>
      <c r="Z447" s="6">
        <v>-5.1588652079E-2</v>
      </c>
      <c r="AB447" s="7">
        <v>0.65303034226000001</v>
      </c>
      <c r="AC447" s="7">
        <v>7.0829388073999994E-2</v>
      </c>
      <c r="AD447" s="8"/>
      <c r="AE447" s="7">
        <v>0.34677419355</v>
      </c>
      <c r="AF447" s="7">
        <v>-0.18832116788</v>
      </c>
      <c r="AG447" s="4">
        <v>5</v>
      </c>
      <c r="AH447" s="9">
        <v>0</v>
      </c>
      <c r="AI447" s="10">
        <v>0</v>
      </c>
    </row>
    <row r="448" spans="2:35" x14ac:dyDescent="0.2">
      <c r="B448" s="3" t="s">
        <v>2038</v>
      </c>
      <c r="C448" s="3" t="s">
        <v>2044</v>
      </c>
      <c r="D448" s="3" t="s">
        <v>2041</v>
      </c>
      <c r="E448" s="4" t="s">
        <v>1741</v>
      </c>
      <c r="F448" s="3" t="s">
        <v>1961</v>
      </c>
      <c r="G448" s="19">
        <v>45343</v>
      </c>
      <c r="H448" s="19">
        <v>44203</v>
      </c>
      <c r="I448" s="45">
        <v>10.25</v>
      </c>
      <c r="J448" s="45">
        <v>10.35</v>
      </c>
      <c r="K448" s="37"/>
      <c r="L448" s="19">
        <v>45331</v>
      </c>
      <c r="M448" s="43">
        <v>65771.994999999995</v>
      </c>
      <c r="N448" s="43">
        <v>13658.943363</v>
      </c>
      <c r="O448" s="37"/>
      <c r="Q448" s="6">
        <v>4.8804294784000001E-4</v>
      </c>
      <c r="R448" s="6">
        <v>-7.7614906512999998E-4</v>
      </c>
      <c r="S448" s="6">
        <v>2.6026026026000001E-2</v>
      </c>
      <c r="T448" s="6">
        <v>-3.3119025283999998E-3</v>
      </c>
      <c r="U448" s="6">
        <v>3.9043062201000001</v>
      </c>
      <c r="V448" s="6">
        <v>3.6580274447000001</v>
      </c>
      <c r="W448" s="6">
        <v>-0.60818042813999995</v>
      </c>
      <c r="X448" s="6">
        <v>-0.88337106169000001</v>
      </c>
      <c r="Y448" s="6">
        <v>2.0916334663E-2</v>
      </c>
      <c r="Z448" s="6">
        <v>-2.3523404279000001E-2</v>
      </c>
      <c r="AB448" s="7">
        <v>1.0293271703</v>
      </c>
      <c r="AC448" s="7">
        <v>0.11417149615</v>
      </c>
      <c r="AD448" s="8"/>
      <c r="AE448" s="7">
        <v>1.0616016426999999</v>
      </c>
      <c r="AF448" s="7">
        <v>-0.12997347479999999</v>
      </c>
      <c r="AG448" s="4">
        <v>6</v>
      </c>
      <c r="AH448" s="9">
        <v>0</v>
      </c>
      <c r="AI448" s="10">
        <v>0</v>
      </c>
    </row>
    <row r="449" spans="2:35" x14ac:dyDescent="0.2">
      <c r="B449" s="3" t="s">
        <v>2986</v>
      </c>
      <c r="C449" s="3" t="s">
        <v>3072</v>
      </c>
      <c r="D449" s="3" t="s">
        <v>3157</v>
      </c>
      <c r="E449" s="4" t="s">
        <v>1750</v>
      </c>
      <c r="F449" s="3" t="s">
        <v>1960</v>
      </c>
      <c r="G449" s="19">
        <v>45875</v>
      </c>
      <c r="H449" s="19">
        <v>45838</v>
      </c>
      <c r="I449" s="45">
        <v>4.59</v>
      </c>
      <c r="J449" s="45"/>
      <c r="K449" s="37"/>
      <c r="L449" s="19"/>
      <c r="M449" s="43">
        <v>444.77559000000002</v>
      </c>
      <c r="N449" s="43"/>
      <c r="O449" s="37"/>
      <c r="Q449" s="6">
        <v>1.1013215858000001E-2</v>
      </c>
      <c r="R449" s="6">
        <v>3.7313272350999998E-3</v>
      </c>
      <c r="S449" s="6">
        <v>-0.103515625</v>
      </c>
      <c r="T449" s="6">
        <v>-0.1139800839</v>
      </c>
      <c r="U449" s="6"/>
      <c r="V449" s="6"/>
      <c r="W449" s="6"/>
      <c r="X449" s="6"/>
      <c r="Y449" s="6"/>
      <c r="Z449" s="6"/>
      <c r="AB449" s="7"/>
      <c r="AC449" s="7"/>
      <c r="AD449" s="8"/>
      <c r="AE449" s="7">
        <v>4.3763676148999998E-3</v>
      </c>
      <c r="AF449" s="7">
        <v>-8.5999999999999993E-2</v>
      </c>
      <c r="AG449" s="4"/>
      <c r="AH449" s="9"/>
      <c r="AI449" s="10"/>
    </row>
    <row r="450" spans="2:35" x14ac:dyDescent="0.2">
      <c r="B450" s="3" t="s">
        <v>1107</v>
      </c>
      <c r="C450" s="3" t="s">
        <v>1561</v>
      </c>
      <c r="D450" s="3" t="s">
        <v>1425</v>
      </c>
      <c r="E450" s="4" t="s">
        <v>1775</v>
      </c>
      <c r="F450" s="3" t="s">
        <v>1981</v>
      </c>
      <c r="G450" s="19">
        <v>45875</v>
      </c>
      <c r="H450" s="19">
        <v>40546</v>
      </c>
      <c r="I450" s="45">
        <v>63.38</v>
      </c>
      <c r="J450" s="45">
        <v>74.75</v>
      </c>
      <c r="K450" s="37"/>
      <c r="L450" s="19">
        <v>45512</v>
      </c>
      <c r="M450" s="43">
        <v>432.63188000000002</v>
      </c>
      <c r="N450" s="43">
        <v>720.22924390000003</v>
      </c>
      <c r="O450" s="37"/>
      <c r="Q450" s="6">
        <v>-8.7225533607000003E-3</v>
      </c>
      <c r="R450" s="6">
        <v>-1.6004441984000001E-2</v>
      </c>
      <c r="S450" s="6">
        <v>-2.6420890937000001E-2</v>
      </c>
      <c r="T450" s="6">
        <v>-3.6885349838000001E-2</v>
      </c>
      <c r="U450" s="6">
        <v>-0.12855767908999999</v>
      </c>
      <c r="V450" s="6">
        <v>-0.33944005953</v>
      </c>
      <c r="W450" s="6">
        <v>0.28247673007000001</v>
      </c>
      <c r="X450" s="6">
        <v>-0.24822753198</v>
      </c>
      <c r="Y450" s="6">
        <v>4.2782443360999999E-3</v>
      </c>
      <c r="Z450" s="6">
        <v>-7.4514539298000004E-2</v>
      </c>
      <c r="AB450" s="7">
        <v>0.34147323423999998</v>
      </c>
      <c r="AC450" s="7">
        <v>3.5388665016999998E-2</v>
      </c>
      <c r="AD450" s="8">
        <v>-0.30439825958</v>
      </c>
      <c r="AE450" s="7">
        <v>7.6126878130000006E-2</v>
      </c>
      <c r="AF450" s="7">
        <v>-8.2525839793000003E-2</v>
      </c>
      <c r="AG450" s="4">
        <v>5</v>
      </c>
      <c r="AH450" s="9">
        <v>0</v>
      </c>
      <c r="AI450" s="10">
        <v>0</v>
      </c>
    </row>
    <row r="451" spans="2:35" x14ac:dyDescent="0.2">
      <c r="B451" s="3" t="s">
        <v>1045</v>
      </c>
      <c r="C451" s="3" t="s">
        <v>2367</v>
      </c>
      <c r="D451" s="3" t="s">
        <v>1363</v>
      </c>
      <c r="E451" s="4" t="s">
        <v>1741</v>
      </c>
      <c r="F451" s="3" t="s">
        <v>1991</v>
      </c>
      <c r="G451" s="19">
        <v>44642</v>
      </c>
      <c r="H451" s="19">
        <v>40546</v>
      </c>
      <c r="I451" s="45">
        <v>3.02</v>
      </c>
      <c r="J451" s="45">
        <v>3.49</v>
      </c>
      <c r="K451" s="37"/>
      <c r="L451" s="19">
        <v>44636</v>
      </c>
      <c r="M451" s="43">
        <v>141.63498000000001</v>
      </c>
      <c r="N451" s="43">
        <v>1761.3571563</v>
      </c>
      <c r="O451" s="37"/>
      <c r="Q451" s="6">
        <v>1.8549747048000002E-2</v>
      </c>
      <c r="R451" s="6">
        <v>7.2455629542999998E-3</v>
      </c>
      <c r="S451" s="6">
        <v>0.11439114391000001</v>
      </c>
      <c r="T451" s="6">
        <v>6.6339684598000007E-2</v>
      </c>
      <c r="U451" s="6">
        <v>0.41121495327000002</v>
      </c>
      <c r="V451" s="6">
        <v>0.26630771857000002</v>
      </c>
      <c r="W451" s="6">
        <v>0.41121495327000002</v>
      </c>
      <c r="X451" s="6">
        <v>-0.19966585909000001</v>
      </c>
      <c r="Y451" s="6">
        <v>0.52517549619000004</v>
      </c>
      <c r="Z451" s="6">
        <v>0.57858724311999998</v>
      </c>
      <c r="AB451" s="7">
        <v>0.9379175085</v>
      </c>
      <c r="AC451" s="7">
        <v>0.10281235908</v>
      </c>
      <c r="AD451" s="8"/>
      <c r="AE451" s="7">
        <v>0.48148148147999997</v>
      </c>
      <c r="AF451" s="7">
        <v>-0.18378378377999999</v>
      </c>
      <c r="AG451" s="4">
        <v>7</v>
      </c>
      <c r="AH451" s="9">
        <v>0</v>
      </c>
      <c r="AI451" s="10">
        <v>0</v>
      </c>
    </row>
    <row r="452" spans="2:35" x14ac:dyDescent="0.2">
      <c r="B452" s="3" t="s">
        <v>1895</v>
      </c>
      <c r="C452" s="3" t="s">
        <v>1905</v>
      </c>
      <c r="D452" s="3" t="s">
        <v>1909</v>
      </c>
      <c r="E452" s="4" t="s">
        <v>1743</v>
      </c>
      <c r="F452" s="3" t="s">
        <v>1964</v>
      </c>
      <c r="G452" s="19">
        <v>45875</v>
      </c>
      <c r="H452" s="19">
        <v>44070</v>
      </c>
      <c r="I452" s="45">
        <v>0.36030000000000001</v>
      </c>
      <c r="J452" s="45">
        <v>1.63</v>
      </c>
      <c r="K452" s="37"/>
      <c r="L452" s="19">
        <v>45548</v>
      </c>
      <c r="M452" s="43">
        <v>181.00859489999999</v>
      </c>
      <c r="N452" s="43">
        <v>585.24610974999996</v>
      </c>
      <c r="O452" s="37"/>
      <c r="Q452" s="6">
        <v>-0.17833523374999999</v>
      </c>
      <c r="R452" s="6">
        <v>-0.18561712238</v>
      </c>
      <c r="S452" s="6">
        <v>-0.12014652014</v>
      </c>
      <c r="T452" s="6">
        <v>-0.13061097904999999</v>
      </c>
      <c r="U452" s="6">
        <v>-0.60055432371999995</v>
      </c>
      <c r="V452" s="6">
        <v>-0.81143670417000002</v>
      </c>
      <c r="W452" s="6">
        <v>-0.89015243901999996</v>
      </c>
      <c r="X452" s="6">
        <v>-1.4208567011</v>
      </c>
      <c r="Y452" s="6">
        <v>-0.53146944083000003</v>
      </c>
      <c r="Z452" s="6">
        <v>-0.61026222447</v>
      </c>
      <c r="AB452" s="7">
        <v>0.97307037834999999</v>
      </c>
      <c r="AC452" s="7">
        <v>0.10392868684000001</v>
      </c>
      <c r="AD452" s="8">
        <v>-0.40240332085000002</v>
      </c>
      <c r="AE452" s="7">
        <v>0.52222222222000003</v>
      </c>
      <c r="AF452" s="7">
        <v>-0.31720752006000003</v>
      </c>
      <c r="AG452" s="4">
        <v>3</v>
      </c>
      <c r="AH452" s="9">
        <v>0</v>
      </c>
      <c r="AI452" s="10">
        <v>0</v>
      </c>
    </row>
    <row r="453" spans="2:35" x14ac:dyDescent="0.2">
      <c r="B453" s="3" t="s">
        <v>196</v>
      </c>
      <c r="C453" s="3" t="s">
        <v>579</v>
      </c>
      <c r="D453" s="3" t="s">
        <v>790</v>
      </c>
      <c r="E453" s="4" t="s">
        <v>1741</v>
      </c>
      <c r="F453" s="3" t="s">
        <v>2007</v>
      </c>
      <c r="G453" s="19">
        <v>45875</v>
      </c>
      <c r="H453" s="19">
        <v>43185</v>
      </c>
      <c r="I453" s="45">
        <v>2.2000000000000002</v>
      </c>
      <c r="J453" s="45">
        <v>3.26</v>
      </c>
      <c r="K453" s="37"/>
      <c r="L453" s="19">
        <v>45572</v>
      </c>
      <c r="M453" s="43">
        <v>69.308800000000005</v>
      </c>
      <c r="N453" s="43">
        <v>47.944669394999998</v>
      </c>
      <c r="O453" s="37"/>
      <c r="Q453" s="6">
        <v>-9.0090090089000006E-3</v>
      </c>
      <c r="R453" s="6">
        <v>-1.6290897632999998E-2</v>
      </c>
      <c r="S453" s="6">
        <v>7.6489717393999996E-3</v>
      </c>
      <c r="T453" s="6">
        <v>-2.8154871616000001E-3</v>
      </c>
      <c r="U453" s="6">
        <v>-8.8237935769000006E-2</v>
      </c>
      <c r="V453" s="6">
        <v>-0.29912031621000001</v>
      </c>
      <c r="W453" s="6">
        <v>-0.46073930167999999</v>
      </c>
      <c r="X453" s="6">
        <v>-0.99144356372999998</v>
      </c>
      <c r="Y453" s="6">
        <v>-0.140625</v>
      </c>
      <c r="Z453" s="6">
        <v>-0.21941778363</v>
      </c>
      <c r="AB453" s="7">
        <v>0.53773597677999996</v>
      </c>
      <c r="AC453" s="7">
        <v>5.6165561957000003E-2</v>
      </c>
      <c r="AD453" s="8">
        <v>0.1177964331</v>
      </c>
      <c r="AE453" s="7">
        <v>0.19876768599</v>
      </c>
      <c r="AF453" s="7">
        <v>-0.15702479339</v>
      </c>
      <c r="AG453" s="4">
        <v>4</v>
      </c>
      <c r="AH453" s="9">
        <v>4.0160642570000002E-2</v>
      </c>
      <c r="AI453" s="10">
        <v>0.1</v>
      </c>
    </row>
    <row r="454" spans="2:35" x14ac:dyDescent="0.2">
      <c r="B454" s="3" t="s">
        <v>1108</v>
      </c>
      <c r="C454" s="3" t="s">
        <v>1562</v>
      </c>
      <c r="D454" s="3" t="s">
        <v>1426</v>
      </c>
      <c r="E454" s="4" t="s">
        <v>1763</v>
      </c>
      <c r="F454" s="3" t="s">
        <v>1961</v>
      </c>
      <c r="G454" s="19">
        <v>45875</v>
      </c>
      <c r="H454" s="19">
        <v>40707</v>
      </c>
      <c r="I454" s="45">
        <v>10.48</v>
      </c>
      <c r="J454" s="45">
        <v>10.85</v>
      </c>
      <c r="K454" s="37"/>
      <c r="L454" s="19">
        <v>45868</v>
      </c>
      <c r="M454" s="43">
        <v>14324.022080000001</v>
      </c>
      <c r="N454" s="43">
        <v>8585.1762607000001</v>
      </c>
      <c r="O454" s="37"/>
      <c r="Q454" s="6">
        <v>-1.4111006586000001E-2</v>
      </c>
      <c r="R454" s="6">
        <v>-2.1392895209999999E-2</v>
      </c>
      <c r="S454" s="6">
        <v>0.15418502203000001</v>
      </c>
      <c r="T454" s="6">
        <v>0.14372056312000001</v>
      </c>
      <c r="U454" s="6">
        <v>0.44751381215000002</v>
      </c>
      <c r="V454" s="6">
        <v>0.23663143171000001</v>
      </c>
      <c r="W454" s="6">
        <v>0.17752808988999999</v>
      </c>
      <c r="X454" s="6">
        <v>-0.35317617216000002</v>
      </c>
      <c r="Y454" s="6">
        <v>0.40860215053999999</v>
      </c>
      <c r="Z454" s="6">
        <v>0.32980936690000001</v>
      </c>
      <c r="AB454" s="7">
        <v>0.48315759655000001</v>
      </c>
      <c r="AC454" s="7">
        <v>5.0132870588999998E-2</v>
      </c>
      <c r="AD454" s="8">
        <v>1.2364153583999999</v>
      </c>
      <c r="AE454" s="7">
        <v>0.22496371553</v>
      </c>
      <c r="AF454" s="7">
        <v>-0.19562715764999999</v>
      </c>
      <c r="AG454" s="4">
        <v>5</v>
      </c>
      <c r="AH454" s="9">
        <v>0</v>
      </c>
      <c r="AI454" s="10">
        <v>0</v>
      </c>
    </row>
    <row r="455" spans="2:35" x14ac:dyDescent="0.2">
      <c r="B455" s="3" t="s">
        <v>197</v>
      </c>
      <c r="C455" s="3" t="s">
        <v>580</v>
      </c>
      <c r="D455" s="3" t="s">
        <v>791</v>
      </c>
      <c r="E455" s="4" t="s">
        <v>783</v>
      </c>
      <c r="F455" s="3" t="s">
        <v>1956</v>
      </c>
      <c r="G455" s="19">
        <v>45875</v>
      </c>
      <c r="H455" s="19">
        <v>41905</v>
      </c>
      <c r="I455" s="45">
        <v>2.9</v>
      </c>
      <c r="J455" s="45">
        <v>3.1857899659000002</v>
      </c>
      <c r="K455" s="37"/>
      <c r="L455" s="19">
        <v>45712</v>
      </c>
      <c r="M455" s="43">
        <v>213.8663</v>
      </c>
      <c r="N455" s="43">
        <v>314.93953635000003</v>
      </c>
      <c r="O455" s="37"/>
      <c r="Q455" s="6">
        <v>1.0452961671999999E-2</v>
      </c>
      <c r="R455" s="6">
        <v>3.1710730491000001E-3</v>
      </c>
      <c r="S455" s="6">
        <v>7.1662259325E-3</v>
      </c>
      <c r="T455" s="6">
        <v>-3.2982329685000001E-3</v>
      </c>
      <c r="U455" s="6">
        <v>0.51788868223999995</v>
      </c>
      <c r="V455" s="6">
        <v>0.30700630179999999</v>
      </c>
      <c r="W455" s="6">
        <v>2.1711335975999999E-3</v>
      </c>
      <c r="X455" s="6">
        <v>-0.52853312845</v>
      </c>
      <c r="Y455" s="6">
        <v>0.46665181320999999</v>
      </c>
      <c r="Z455" s="6">
        <v>0.38785902958000001</v>
      </c>
      <c r="AB455" s="7">
        <v>0.37069129143000001</v>
      </c>
      <c r="AC455" s="7">
        <v>3.8325940464000001E-2</v>
      </c>
      <c r="AD455" s="8">
        <v>1.5003572761999999</v>
      </c>
      <c r="AE455" s="7">
        <v>0.38384228515000002</v>
      </c>
      <c r="AF455" s="7">
        <v>-4.5454545454000003E-2</v>
      </c>
      <c r="AG455" s="4">
        <v>6</v>
      </c>
      <c r="AH455" s="9">
        <v>6.0501691541999997E-2</v>
      </c>
      <c r="AI455" s="10">
        <v>6.0804199999999996E-3</v>
      </c>
    </row>
    <row r="456" spans="2:35" x14ac:dyDescent="0.2">
      <c r="B456" s="3" t="s">
        <v>1109</v>
      </c>
      <c r="C456" s="3" t="s">
        <v>2796</v>
      </c>
      <c r="D456" s="3" t="s">
        <v>1427</v>
      </c>
      <c r="E456" s="4" t="s">
        <v>1746</v>
      </c>
      <c r="F456" s="3" t="s">
        <v>1984</v>
      </c>
      <c r="G456" s="19">
        <v>45875</v>
      </c>
      <c r="H456" s="19">
        <v>36731</v>
      </c>
      <c r="I456" s="45">
        <v>53.13</v>
      </c>
      <c r="J456" s="45">
        <v>72.005498102999994</v>
      </c>
      <c r="K456" s="37"/>
      <c r="L456" s="19">
        <v>45664</v>
      </c>
      <c r="M456" s="43">
        <v>61537.981890000003</v>
      </c>
      <c r="N456" s="43">
        <v>72723.716660000006</v>
      </c>
      <c r="O456" s="37"/>
      <c r="Q456" s="6">
        <v>4.2787046123000001E-2</v>
      </c>
      <c r="R456" s="6">
        <v>3.5505157498999997E-2</v>
      </c>
      <c r="S456" s="6">
        <v>4.4663251096000001E-2</v>
      </c>
      <c r="T456" s="6">
        <v>3.4198792195000001E-2</v>
      </c>
      <c r="U456" s="6">
        <v>0.93973434930999999</v>
      </c>
      <c r="V456" s="6">
        <v>0.72885196886000003</v>
      </c>
      <c r="W456" s="6">
        <v>7.0648689854000004</v>
      </c>
      <c r="X456" s="6">
        <v>6.5341647234</v>
      </c>
      <c r="Y456" s="6">
        <v>-0.14492502505999999</v>
      </c>
      <c r="Z456" s="6">
        <v>-0.22371780868999999</v>
      </c>
      <c r="AB456" s="7">
        <v>0.52943603263000005</v>
      </c>
      <c r="AC456" s="7">
        <v>5.5534191650000002E-2</v>
      </c>
      <c r="AD456" s="8">
        <v>2.1925848204</v>
      </c>
      <c r="AE456" s="7">
        <v>0.25255405083999999</v>
      </c>
      <c r="AF456" s="7">
        <v>-0.15204505038999999</v>
      </c>
      <c r="AG456" s="4">
        <v>8</v>
      </c>
      <c r="AH456" s="9">
        <v>3.1239286987999999E-2</v>
      </c>
      <c r="AI456" s="10">
        <v>8.7626200000000001E-2</v>
      </c>
    </row>
    <row r="457" spans="2:35" x14ac:dyDescent="0.2">
      <c r="B457" s="3" t="s">
        <v>198</v>
      </c>
      <c r="C457" s="3" t="s">
        <v>581</v>
      </c>
      <c r="D457" s="3" t="s">
        <v>792</v>
      </c>
      <c r="E457" s="4" t="s">
        <v>1746</v>
      </c>
      <c r="F457" s="3" t="s">
        <v>1984</v>
      </c>
      <c r="G457" s="19">
        <v>45875</v>
      </c>
      <c r="H457" s="19">
        <v>42509</v>
      </c>
      <c r="I457" s="45">
        <v>11.7</v>
      </c>
      <c r="J457" s="45">
        <v>19.16</v>
      </c>
      <c r="K457" s="37"/>
      <c r="L457" s="19">
        <v>45667</v>
      </c>
      <c r="M457" s="43">
        <v>22409.934300000001</v>
      </c>
      <c r="N457" s="43">
        <v>14107.122597</v>
      </c>
      <c r="O457" s="37"/>
      <c r="Q457" s="6">
        <v>6.4604185622000002E-2</v>
      </c>
      <c r="R457" s="6">
        <v>5.7322296997999997E-2</v>
      </c>
      <c r="S457" s="6">
        <v>8.8372093023000003E-2</v>
      </c>
      <c r="T457" s="6">
        <v>7.7907634121999997E-2</v>
      </c>
      <c r="U457" s="6">
        <v>1.03125</v>
      </c>
      <c r="V457" s="6">
        <v>0.82036761956000004</v>
      </c>
      <c r="W457" s="6">
        <v>5.6246990764999998</v>
      </c>
      <c r="X457" s="6">
        <v>5.0939948144000002</v>
      </c>
      <c r="Y457" s="6">
        <v>-0.2256783587</v>
      </c>
      <c r="Z457" s="6">
        <v>-0.30447114234</v>
      </c>
      <c r="AB457" s="7">
        <v>0.66702962893999995</v>
      </c>
      <c r="AC457" s="7">
        <v>6.9993269575000003E-2</v>
      </c>
      <c r="AD457" s="8">
        <v>2.2951644470999999</v>
      </c>
      <c r="AE457" s="7">
        <v>0.31098901098999998</v>
      </c>
      <c r="AF457" s="7">
        <v>-0.19209726444</v>
      </c>
      <c r="AG457" s="4">
        <v>7</v>
      </c>
      <c r="AH457" s="9">
        <v>0</v>
      </c>
      <c r="AI457" s="10">
        <v>0</v>
      </c>
    </row>
    <row r="458" spans="2:35" x14ac:dyDescent="0.2">
      <c r="B458" s="3" t="s">
        <v>189</v>
      </c>
      <c r="C458" s="3" t="s">
        <v>2368</v>
      </c>
      <c r="D458" s="3" t="s">
        <v>782</v>
      </c>
      <c r="E458" s="4" t="s">
        <v>1745</v>
      </c>
      <c r="F458" s="3" t="s">
        <v>1961</v>
      </c>
      <c r="G458" s="19">
        <v>45875</v>
      </c>
      <c r="H458" s="19">
        <v>40546</v>
      </c>
      <c r="I458" s="45">
        <v>36.75</v>
      </c>
      <c r="J458" s="45">
        <v>42.799324423999998</v>
      </c>
      <c r="K458" s="37"/>
      <c r="L458" s="19">
        <v>45539</v>
      </c>
      <c r="M458" s="43">
        <v>114596.01824999999</v>
      </c>
      <c r="N458" s="43">
        <v>203591.54475</v>
      </c>
      <c r="O458" s="37"/>
      <c r="Q458" s="6">
        <v>-1.5273311897E-2</v>
      </c>
      <c r="R458" s="6">
        <v>-2.2555200521000001E-2</v>
      </c>
      <c r="S458" s="6">
        <v>-3.7454164483999998E-2</v>
      </c>
      <c r="T458" s="6">
        <v>-4.7918623384999998E-2</v>
      </c>
      <c r="U458" s="6">
        <v>-8.0592378380999995E-3</v>
      </c>
      <c r="V458" s="6">
        <v>-0.21894161828</v>
      </c>
      <c r="W458" s="6">
        <v>2.2964437540999999E-2</v>
      </c>
      <c r="X458" s="6">
        <v>-0.50773982450999999</v>
      </c>
      <c r="Y458" s="6">
        <v>0.11140509794</v>
      </c>
      <c r="Z458" s="6">
        <v>3.2612314315000002E-2</v>
      </c>
      <c r="AB458" s="7">
        <v>0.27444040920000001</v>
      </c>
      <c r="AC458" s="7">
        <v>2.8376341523E-2</v>
      </c>
      <c r="AD458" s="8">
        <v>-7.7597864606000003E-2</v>
      </c>
      <c r="AE458" s="7">
        <v>7.7458090782E-2</v>
      </c>
      <c r="AF458" s="7">
        <v>-0.10078277886000001</v>
      </c>
      <c r="AG458" s="4">
        <v>5</v>
      </c>
      <c r="AH458" s="9">
        <v>4.1497688727999998E-2</v>
      </c>
      <c r="AI458" s="10">
        <v>0.80256530000000004</v>
      </c>
    </row>
    <row r="459" spans="2:35" x14ac:dyDescent="0.2">
      <c r="B459" s="3" t="s">
        <v>1120</v>
      </c>
      <c r="C459" s="3" t="s">
        <v>2745</v>
      </c>
      <c r="D459" s="3" t="s">
        <v>1438</v>
      </c>
      <c r="E459" s="4" t="s">
        <v>1741</v>
      </c>
      <c r="F459" s="3" t="s">
        <v>2007</v>
      </c>
      <c r="G459" s="19">
        <v>45875</v>
      </c>
      <c r="H459" s="19">
        <v>40546</v>
      </c>
      <c r="I459" s="45">
        <v>31.51</v>
      </c>
      <c r="J459" s="45">
        <v>40.416628811999999</v>
      </c>
      <c r="K459" s="37"/>
      <c r="L459" s="19">
        <v>45569</v>
      </c>
      <c r="M459" s="43">
        <v>129902.99996</v>
      </c>
      <c r="N459" s="43">
        <v>59062.191878999998</v>
      </c>
      <c r="O459" s="37"/>
      <c r="Q459" s="6">
        <v>3.3792650918000003E-2</v>
      </c>
      <c r="R459" s="6">
        <v>2.6510762294000002E-2</v>
      </c>
      <c r="S459" s="6">
        <v>-5.1760457417E-2</v>
      </c>
      <c r="T459" s="6">
        <v>-6.2224916318E-2</v>
      </c>
      <c r="U459" s="6">
        <v>0.15385583634</v>
      </c>
      <c r="V459" s="6">
        <v>-5.7026544109000002E-2</v>
      </c>
      <c r="W459" s="6">
        <v>-0.14056146017999999</v>
      </c>
      <c r="X459" s="6">
        <v>-0.67126572223000003</v>
      </c>
      <c r="Y459" s="6">
        <v>-1.5018375763E-2</v>
      </c>
      <c r="Z459" s="6">
        <v>-9.3811159396999994E-2</v>
      </c>
      <c r="AB459" s="7">
        <v>0.41880124284999998</v>
      </c>
      <c r="AC459" s="7">
        <v>4.3922561444000002E-2</v>
      </c>
      <c r="AD459" s="8">
        <v>0.60020223232000003</v>
      </c>
      <c r="AE459" s="7">
        <v>0.22207621551000001</v>
      </c>
      <c r="AF459" s="7">
        <v>-0.12319433087999999</v>
      </c>
      <c r="AG459" s="4">
        <v>5</v>
      </c>
      <c r="AH459" s="9">
        <v>5.5517002082E-2</v>
      </c>
      <c r="AI459" s="10">
        <v>1.6</v>
      </c>
    </row>
    <row r="460" spans="2:35" x14ac:dyDescent="0.2">
      <c r="B460" s="3" t="s">
        <v>1110</v>
      </c>
      <c r="C460" s="3" t="s">
        <v>1563</v>
      </c>
      <c r="D460" s="3" t="s">
        <v>1428</v>
      </c>
      <c r="E460" s="4" t="s">
        <v>1741</v>
      </c>
      <c r="F460" s="3" t="s">
        <v>1969</v>
      </c>
      <c r="G460" s="19">
        <v>44819</v>
      </c>
      <c r="H460" s="19">
        <v>42192</v>
      </c>
      <c r="I460" s="45">
        <v>14.3</v>
      </c>
      <c r="J460" s="45">
        <v>34.200000000000003</v>
      </c>
      <c r="K460" s="37"/>
      <c r="L460" s="19">
        <v>44463</v>
      </c>
      <c r="M460" s="43">
        <v>224.32409999999999</v>
      </c>
      <c r="N460" s="43">
        <v>35.602293332999999</v>
      </c>
      <c r="O460" s="37"/>
      <c r="Q460" s="6">
        <v>2.1023125445999999E-3</v>
      </c>
      <c r="R460" s="6">
        <v>1.342007403E-2</v>
      </c>
      <c r="S460" s="6">
        <v>5.3019145801999998E-2</v>
      </c>
      <c r="T460" s="6">
        <v>0.14512459268</v>
      </c>
      <c r="U460" s="6">
        <v>-0.60955631398999999</v>
      </c>
      <c r="V460" s="6">
        <v>-0.48025732052999998</v>
      </c>
      <c r="W460" s="6">
        <v>-0.77319587628999997</v>
      </c>
      <c r="X460" s="6">
        <v>-1.0704503061999999</v>
      </c>
      <c r="Y460" s="6">
        <v>0.13582208102000001</v>
      </c>
      <c r="Z460" s="6">
        <v>0.31727347396</v>
      </c>
      <c r="AB460" s="7"/>
      <c r="AC460" s="7"/>
      <c r="AD460" s="8"/>
      <c r="AE460" s="7">
        <v>0.30761904761999997</v>
      </c>
      <c r="AF460" s="7">
        <v>-0.38170144462</v>
      </c>
      <c r="AG460" s="4">
        <v>6</v>
      </c>
      <c r="AH460" s="9">
        <v>0</v>
      </c>
      <c r="AI460" s="10">
        <v>0</v>
      </c>
    </row>
    <row r="461" spans="2:35" x14ac:dyDescent="0.2">
      <c r="B461" s="3" t="s">
        <v>2620</v>
      </c>
      <c r="C461" s="3" t="s">
        <v>2685</v>
      </c>
      <c r="D461" s="3" t="s">
        <v>2658</v>
      </c>
      <c r="E461" s="4" t="s">
        <v>1758</v>
      </c>
      <c r="F461" s="3" t="s">
        <v>1965</v>
      </c>
      <c r="G461" s="19">
        <v>45875</v>
      </c>
      <c r="H461" s="19">
        <v>45239</v>
      </c>
      <c r="I461" s="45">
        <v>21.55</v>
      </c>
      <c r="J461" s="45">
        <v>22.32</v>
      </c>
      <c r="K461" s="37"/>
      <c r="L461" s="19">
        <v>45810</v>
      </c>
      <c r="M461" s="43">
        <v>8084.7411000000002</v>
      </c>
      <c r="N461" s="43">
        <v>10060.549725000001</v>
      </c>
      <c r="O461" s="37"/>
      <c r="Q461" s="6">
        <v>1.7469310671E-2</v>
      </c>
      <c r="R461" s="6">
        <v>1.0187422046999999E-2</v>
      </c>
      <c r="S461" s="6">
        <v>7.4801309019999996E-3</v>
      </c>
      <c r="T461" s="6">
        <v>-2.9843279990000001E-3</v>
      </c>
      <c r="U461" s="6">
        <v>0.39301874596000003</v>
      </c>
      <c r="V461" s="6">
        <v>0.18213636551000001</v>
      </c>
      <c r="W461" s="6"/>
      <c r="X461" s="6"/>
      <c r="Y461" s="6">
        <v>0.13242249079999999</v>
      </c>
      <c r="Z461" s="6">
        <v>5.3629707169999999E-2</v>
      </c>
      <c r="AB461" s="7">
        <v>0.33036995945999997</v>
      </c>
      <c r="AC461" s="7">
        <v>3.4271621891999997E-2</v>
      </c>
      <c r="AD461" s="8">
        <v>1.2234533663</v>
      </c>
      <c r="AE461" s="7">
        <v>0.17621621622</v>
      </c>
      <c r="AF461" s="7">
        <v>-0.10757356488</v>
      </c>
      <c r="AG461" s="4">
        <v>6</v>
      </c>
      <c r="AH461" s="9">
        <v>0</v>
      </c>
      <c r="AI461" s="10">
        <v>0</v>
      </c>
    </row>
    <row r="462" spans="2:35" x14ac:dyDescent="0.2">
      <c r="B462" s="3" t="s">
        <v>2621</v>
      </c>
      <c r="C462" s="3" t="s">
        <v>2686</v>
      </c>
      <c r="D462" s="3" t="s">
        <v>2659</v>
      </c>
      <c r="E462" s="4" t="s">
        <v>1741</v>
      </c>
      <c r="F462" s="3" t="s">
        <v>1960</v>
      </c>
      <c r="G462" s="19">
        <v>45875</v>
      </c>
      <c r="H462" s="19">
        <v>45316</v>
      </c>
      <c r="I462" s="45">
        <v>1.2101999999999999</v>
      </c>
      <c r="J462" s="45">
        <v>111</v>
      </c>
      <c r="K462" s="37"/>
      <c r="L462" s="19">
        <v>45546</v>
      </c>
      <c r="M462" s="43">
        <v>16.711651799999999</v>
      </c>
      <c r="N462" s="43">
        <v>88.130446539999994</v>
      </c>
      <c r="O462" s="37"/>
      <c r="Q462" s="6">
        <v>-1.6097560976E-2</v>
      </c>
      <c r="R462" s="6">
        <v>-2.3379449600000001E-2</v>
      </c>
      <c r="S462" s="6">
        <v>-0.13557142857000001</v>
      </c>
      <c r="T462" s="6">
        <v>-0.14603588746999999</v>
      </c>
      <c r="U462" s="6">
        <v>-0.98691675676000001</v>
      </c>
      <c r="V462" s="6">
        <v>-1.1977991372000001</v>
      </c>
      <c r="W462" s="6"/>
      <c r="X462" s="6"/>
      <c r="Y462" s="6">
        <v>-0.67727999999999999</v>
      </c>
      <c r="Z462" s="6">
        <v>-0.75607278362999997</v>
      </c>
      <c r="AB462" s="7">
        <v>1.9906633332000001</v>
      </c>
      <c r="AC462" s="7">
        <v>0.16888117737</v>
      </c>
      <c r="AD462" s="8">
        <v>-0.57391175944999995</v>
      </c>
      <c r="AE462" s="7">
        <v>0.19685039369999999</v>
      </c>
      <c r="AF462" s="7">
        <v>-0.89153614457999997</v>
      </c>
      <c r="AG462" s="4">
        <v>4</v>
      </c>
      <c r="AH462" s="9">
        <v>0</v>
      </c>
      <c r="AI462" s="10">
        <v>0</v>
      </c>
    </row>
    <row r="463" spans="2:35" x14ac:dyDescent="0.2">
      <c r="B463" s="3" t="s">
        <v>2987</v>
      </c>
      <c r="C463" s="3" t="s">
        <v>3073</v>
      </c>
      <c r="D463" s="3" t="s">
        <v>3158</v>
      </c>
      <c r="E463" s="4" t="s">
        <v>1741</v>
      </c>
      <c r="F463" s="3" t="s">
        <v>1960</v>
      </c>
      <c r="G463" s="19">
        <v>45826</v>
      </c>
      <c r="H463" s="19">
        <v>45761</v>
      </c>
      <c r="I463" s="45">
        <v>1.72</v>
      </c>
      <c r="J463" s="45"/>
      <c r="K463" s="37"/>
      <c r="L463" s="19"/>
      <c r="M463" s="43">
        <v>192.124</v>
      </c>
      <c r="N463" s="43"/>
      <c r="O463" s="37"/>
      <c r="Q463" s="6">
        <v>7.4999999999000005E-2</v>
      </c>
      <c r="R463" s="6">
        <v>7.5309223896999997E-2</v>
      </c>
      <c r="S463" s="6">
        <v>0.18620689655</v>
      </c>
      <c r="T463" s="6">
        <v>0.18243238066</v>
      </c>
      <c r="U463" s="6"/>
      <c r="V463" s="6"/>
      <c r="W463" s="6"/>
      <c r="X463" s="6"/>
      <c r="Y463" s="6"/>
      <c r="Z463" s="6"/>
      <c r="AB463" s="7"/>
      <c r="AC463" s="7"/>
      <c r="AD463" s="8"/>
      <c r="AE463" s="7">
        <v>2.9940119761E-2</v>
      </c>
      <c r="AF463" s="7">
        <v>-1.7647058824E-2</v>
      </c>
      <c r="AG463" s="4"/>
      <c r="AH463" s="9"/>
      <c r="AI463" s="10"/>
    </row>
    <row r="464" spans="2:35" x14ac:dyDescent="0.2">
      <c r="B464" s="3" t="s">
        <v>200</v>
      </c>
      <c r="C464" s="3" t="s">
        <v>582</v>
      </c>
      <c r="D464" s="3" t="s">
        <v>794</v>
      </c>
      <c r="E464" s="4" t="s">
        <v>1755</v>
      </c>
      <c r="F464" s="3" t="s">
        <v>1970</v>
      </c>
      <c r="G464" s="19">
        <v>45875</v>
      </c>
      <c r="H464" s="19">
        <v>40546</v>
      </c>
      <c r="I464" s="45">
        <v>16.02</v>
      </c>
      <c r="J464" s="45">
        <v>17.989999999999998</v>
      </c>
      <c r="K464" s="37"/>
      <c r="L464" s="19">
        <v>45763</v>
      </c>
      <c r="M464" s="43">
        <v>45902.794860000002</v>
      </c>
      <c r="N464" s="43">
        <v>61732.923382000001</v>
      </c>
      <c r="O464" s="37"/>
      <c r="Q464" s="6">
        <v>8.1812460666999993E-3</v>
      </c>
      <c r="R464" s="6">
        <v>8.9935744290000003E-4</v>
      </c>
      <c r="S464" s="6">
        <v>0.11482254696999999</v>
      </c>
      <c r="T464" s="6">
        <v>0.10435808806999999</v>
      </c>
      <c r="U464" s="6">
        <v>0.75585474198000002</v>
      </c>
      <c r="V464" s="6">
        <v>0.54497236153999995</v>
      </c>
      <c r="W464" s="6">
        <v>3.8376365544</v>
      </c>
      <c r="X464" s="6">
        <v>3.3069322924</v>
      </c>
      <c r="Y464" s="6">
        <v>0.96579226103000004</v>
      </c>
      <c r="Z464" s="6">
        <v>0.88699947739999996</v>
      </c>
      <c r="AB464" s="7">
        <v>0.56251975495999995</v>
      </c>
      <c r="AC464" s="7">
        <v>5.8238147980000002E-2</v>
      </c>
      <c r="AD464" s="8">
        <v>2.2123707088</v>
      </c>
      <c r="AE464" s="7">
        <v>0.48442211055000001</v>
      </c>
      <c r="AF464" s="7">
        <v>-0.15221402213999999</v>
      </c>
      <c r="AG464" s="4">
        <v>6</v>
      </c>
      <c r="AH464" s="9">
        <v>1.8653679653999999E-2</v>
      </c>
      <c r="AI464" s="10">
        <v>0.17236000000000001</v>
      </c>
    </row>
    <row r="465" spans="2:35" x14ac:dyDescent="0.2">
      <c r="B465" s="3" t="s">
        <v>201</v>
      </c>
      <c r="C465" s="3" t="s">
        <v>3074</v>
      </c>
      <c r="D465" s="3" t="s">
        <v>795</v>
      </c>
      <c r="E465" s="4" t="s">
        <v>1762</v>
      </c>
      <c r="F465" s="3" t="s">
        <v>1984</v>
      </c>
      <c r="G465" s="19">
        <v>45875</v>
      </c>
      <c r="H465" s="19">
        <v>40546</v>
      </c>
      <c r="I465" s="45">
        <v>75.88</v>
      </c>
      <c r="J465" s="45">
        <v>78.760256119000005</v>
      </c>
      <c r="K465" s="37"/>
      <c r="L465" s="19">
        <v>45861</v>
      </c>
      <c r="M465" s="43">
        <v>83216.913079999998</v>
      </c>
      <c r="N465" s="43">
        <v>152664.85983</v>
      </c>
      <c r="O465" s="37"/>
      <c r="Q465" s="6">
        <v>1.9807209827999999E-3</v>
      </c>
      <c r="R465" s="6">
        <v>-5.3011676408999996E-3</v>
      </c>
      <c r="S465" s="6">
        <v>-6.3604564739000004E-3</v>
      </c>
      <c r="T465" s="6">
        <v>-1.6824915374999999E-2</v>
      </c>
      <c r="U465" s="6">
        <v>0.33186442882</v>
      </c>
      <c r="V465" s="6">
        <v>0.12098204837</v>
      </c>
      <c r="W465" s="6">
        <v>0.26376098261999997</v>
      </c>
      <c r="X465" s="6">
        <v>-0.26694327943000001</v>
      </c>
      <c r="Y465" s="6">
        <v>0.20321584616999999</v>
      </c>
      <c r="Z465" s="6">
        <v>0.12442306254</v>
      </c>
      <c r="AB465" s="7">
        <v>0.22187645387999999</v>
      </c>
      <c r="AC465" s="7">
        <v>2.2938245188999999E-2</v>
      </c>
      <c r="AD465" s="8">
        <v>1.2579510766999999</v>
      </c>
      <c r="AE465" s="7">
        <v>9.4069837446999996E-2</v>
      </c>
      <c r="AF465" s="7">
        <v>-5.0422799875E-2</v>
      </c>
      <c r="AG465" s="4">
        <v>6</v>
      </c>
      <c r="AH465" s="9">
        <v>2.8185400942000002E-2</v>
      </c>
      <c r="AI465" s="10">
        <v>0.54829999966999998</v>
      </c>
    </row>
    <row r="466" spans="2:35" x14ac:dyDescent="0.2">
      <c r="B466" s="3" t="s">
        <v>1112</v>
      </c>
      <c r="C466" s="3" t="s">
        <v>1564</v>
      </c>
      <c r="D466" s="3" t="s">
        <v>1430</v>
      </c>
      <c r="E466" s="4" t="s">
        <v>1776</v>
      </c>
      <c r="F466" s="3" t="s">
        <v>1957</v>
      </c>
      <c r="G466" s="19">
        <v>44617</v>
      </c>
      <c r="H466" s="19">
        <v>43593</v>
      </c>
      <c r="I466" s="45">
        <v>15.03</v>
      </c>
      <c r="J466" s="45">
        <v>63.250859630000001</v>
      </c>
      <c r="K466" s="37"/>
      <c r="L466" s="19">
        <v>44516</v>
      </c>
      <c r="M466" s="43">
        <v>51980.69889</v>
      </c>
      <c r="N466" s="43">
        <v>13607.652058</v>
      </c>
      <c r="O466" s="37"/>
      <c r="Q466" s="6">
        <v>2.6684456298000001E-3</v>
      </c>
      <c r="R466" s="6">
        <v>-1.9704301356000001E-2</v>
      </c>
      <c r="S466" s="6">
        <v>-0.60227573432000003</v>
      </c>
      <c r="T466" s="6">
        <v>-0.60874889481000005</v>
      </c>
      <c r="U466" s="6">
        <v>-0.54250606816000002</v>
      </c>
      <c r="V466" s="6">
        <v>-0.68752061374999995</v>
      </c>
      <c r="W466" s="6"/>
      <c r="X466" s="6"/>
      <c r="Y466" s="6">
        <v>-0.69893362558000005</v>
      </c>
      <c r="Z466" s="6">
        <v>-0.61888419396000005</v>
      </c>
      <c r="AB466" s="7">
        <v>1.0059422336999999</v>
      </c>
      <c r="AC466" s="7">
        <v>8.2284283606E-2</v>
      </c>
      <c r="AD466" s="8"/>
      <c r="AE466" s="7">
        <v>0.24349049965</v>
      </c>
      <c r="AF466" s="7">
        <v>-0.66079891672000002</v>
      </c>
      <c r="AG466" s="4">
        <v>5</v>
      </c>
      <c r="AH466" s="9">
        <v>4.0738569753999997E-2</v>
      </c>
      <c r="AI466" s="10">
        <v>1.39</v>
      </c>
    </row>
    <row r="467" spans="2:35" x14ac:dyDescent="0.2">
      <c r="B467" s="3" t="s">
        <v>2342</v>
      </c>
      <c r="C467" s="3" t="s">
        <v>2352</v>
      </c>
      <c r="D467" s="3" t="s">
        <v>2346</v>
      </c>
      <c r="E467" s="4" t="s">
        <v>819</v>
      </c>
      <c r="F467" s="3" t="s">
        <v>1981</v>
      </c>
      <c r="G467" s="19">
        <v>45875</v>
      </c>
      <c r="H467" s="19">
        <v>44601</v>
      </c>
      <c r="I467" s="45">
        <v>0.496</v>
      </c>
      <c r="J467" s="45">
        <v>2.84</v>
      </c>
      <c r="K467" s="37"/>
      <c r="L467" s="19">
        <v>45659</v>
      </c>
      <c r="M467" s="43">
        <v>35.302799999999998</v>
      </c>
      <c r="N467" s="43">
        <v>548.80181216000005</v>
      </c>
      <c r="O467" s="37"/>
      <c r="Q467" s="6">
        <v>1.2244897960000001E-2</v>
      </c>
      <c r="R467" s="6">
        <v>4.9630093363E-3</v>
      </c>
      <c r="S467" s="6">
        <v>8.4627159415E-2</v>
      </c>
      <c r="T467" s="6">
        <v>7.4162700513999993E-2</v>
      </c>
      <c r="U467" s="6">
        <v>-0.14864934805999999</v>
      </c>
      <c r="V467" s="6">
        <v>-0.35953172850999998</v>
      </c>
      <c r="W467" s="6">
        <v>-0.80239443282</v>
      </c>
      <c r="X467" s="6">
        <v>-1.3330986949000001</v>
      </c>
      <c r="Y467" s="6">
        <v>-0.72672176309000003</v>
      </c>
      <c r="Z467" s="6">
        <v>-0.80551454672</v>
      </c>
      <c r="AB467" s="7">
        <v>1.1747691817999999</v>
      </c>
      <c r="AC467" s="7">
        <v>0.12547116855000001</v>
      </c>
      <c r="AD467" s="8">
        <v>0.4197401623</v>
      </c>
      <c r="AE467" s="7">
        <v>0.64077669903000001</v>
      </c>
      <c r="AF467" s="7">
        <v>-0.39516129032000002</v>
      </c>
      <c r="AG467" s="4">
        <v>6</v>
      </c>
      <c r="AH467" s="9">
        <v>3.3333333333000002E-2</v>
      </c>
      <c r="AI467" s="10">
        <v>0.02</v>
      </c>
    </row>
    <row r="468" spans="2:35" x14ac:dyDescent="0.2">
      <c r="B468" s="3" t="s">
        <v>1114</v>
      </c>
      <c r="C468" s="3" t="s">
        <v>2361</v>
      </c>
      <c r="D468" s="3" t="s">
        <v>1432</v>
      </c>
      <c r="E468" s="4" t="s">
        <v>1758</v>
      </c>
      <c r="F468" s="3" t="s">
        <v>1979</v>
      </c>
      <c r="G468" s="19">
        <v>45875</v>
      </c>
      <c r="H468" s="19">
        <v>40546</v>
      </c>
      <c r="I468" s="45">
        <v>22.22</v>
      </c>
      <c r="J468" s="45">
        <v>73.790000000000006</v>
      </c>
      <c r="K468" s="37"/>
      <c r="L468" s="19">
        <v>45628</v>
      </c>
      <c r="M468" s="43">
        <v>8175.4934800000001</v>
      </c>
      <c r="N468" s="43">
        <v>22446.071345</v>
      </c>
      <c r="O468" s="37"/>
      <c r="Q468" s="6">
        <v>-2.3296703296999999E-2</v>
      </c>
      <c r="R468" s="6">
        <v>-3.0578591921000001E-2</v>
      </c>
      <c r="S468" s="6">
        <v>-0.31965707287</v>
      </c>
      <c r="T468" s="6">
        <v>-0.33012153176999998</v>
      </c>
      <c r="U468" s="6">
        <v>-0.59855465221000004</v>
      </c>
      <c r="V468" s="6">
        <v>-0.80943703266</v>
      </c>
      <c r="W468" s="6">
        <v>-0.82914263745000005</v>
      </c>
      <c r="X468" s="6">
        <v>-1.3598468994999999</v>
      </c>
      <c r="Y468" s="6">
        <v>-0.62861440748999997</v>
      </c>
      <c r="Z468" s="6">
        <v>-0.70740719111999995</v>
      </c>
      <c r="AB468" s="7">
        <v>0.66222882306999997</v>
      </c>
      <c r="AC468" s="7">
        <v>6.7329831271999999E-2</v>
      </c>
      <c r="AD468" s="8">
        <v>-0.82405844387000005</v>
      </c>
      <c r="AE468" s="7">
        <v>0.15867366055000001</v>
      </c>
      <c r="AF468" s="7">
        <v>-0.47915498224000003</v>
      </c>
      <c r="AG468" s="4">
        <v>7</v>
      </c>
      <c r="AH468" s="9">
        <v>0</v>
      </c>
      <c r="AI468" s="10">
        <v>0</v>
      </c>
    </row>
    <row r="469" spans="2:35" x14ac:dyDescent="0.2">
      <c r="B469" s="3" t="s">
        <v>1177</v>
      </c>
      <c r="C469" s="3" t="s">
        <v>2255</v>
      </c>
      <c r="D469" s="3" t="s">
        <v>1494</v>
      </c>
      <c r="E469" s="4" t="s">
        <v>1741</v>
      </c>
      <c r="F469" s="3" t="s">
        <v>1988</v>
      </c>
      <c r="G469" s="19">
        <v>45875</v>
      </c>
      <c r="H469" s="19">
        <v>41789</v>
      </c>
      <c r="I469" s="45">
        <v>8.1</v>
      </c>
      <c r="J469" s="45">
        <v>9.1199999999999992</v>
      </c>
      <c r="K469" s="37"/>
      <c r="L469" s="19">
        <v>45853</v>
      </c>
      <c r="M469" s="43">
        <v>6055.9650000000001</v>
      </c>
      <c r="N469" s="43">
        <v>9535.9398443999999</v>
      </c>
      <c r="O469" s="37"/>
      <c r="Q469" s="6">
        <v>1.7587939699000001E-2</v>
      </c>
      <c r="R469" s="6">
        <v>1.0306051074999999E-2</v>
      </c>
      <c r="S469" s="6">
        <v>-4.3683589138000002E-2</v>
      </c>
      <c r="T469" s="6">
        <v>-5.4148048039000002E-2</v>
      </c>
      <c r="U469" s="6">
        <v>0.26321934381000001</v>
      </c>
      <c r="V469" s="6">
        <v>5.2336963367999999E-2</v>
      </c>
      <c r="W469" s="6">
        <v>1.2920030053</v>
      </c>
      <c r="X469" s="6">
        <v>0.76129874324000002</v>
      </c>
      <c r="Y469" s="6">
        <v>0.11084658249</v>
      </c>
      <c r="Z469" s="6">
        <v>3.2053798864999997E-2</v>
      </c>
      <c r="AB469" s="7">
        <v>0.42112096714000002</v>
      </c>
      <c r="AC469" s="7">
        <v>4.3880075993999998E-2</v>
      </c>
      <c r="AD469" s="8">
        <v>0.90200655563999999</v>
      </c>
      <c r="AE469" s="7">
        <v>0.39044481054000002</v>
      </c>
      <c r="AF469" s="7">
        <v>-0.14382632293</v>
      </c>
      <c r="AG469" s="4">
        <v>5</v>
      </c>
      <c r="AH469" s="9">
        <v>4.4247787610999997E-2</v>
      </c>
      <c r="AI469" s="10">
        <v>0.15</v>
      </c>
    </row>
    <row r="470" spans="2:35" x14ac:dyDescent="0.2">
      <c r="B470" s="3" t="s">
        <v>202</v>
      </c>
      <c r="C470" s="3" t="s">
        <v>2504</v>
      </c>
      <c r="D470" s="3" t="s">
        <v>796</v>
      </c>
      <c r="E470" s="4" t="s">
        <v>1754</v>
      </c>
      <c r="F470" s="3" t="s">
        <v>2005</v>
      </c>
      <c r="G470" s="19">
        <v>45875</v>
      </c>
      <c r="H470" s="19">
        <v>38337</v>
      </c>
      <c r="I470" s="45">
        <v>9.25</v>
      </c>
      <c r="J470" s="45">
        <v>10.83</v>
      </c>
      <c r="K470" s="37"/>
      <c r="L470" s="19">
        <v>45861</v>
      </c>
      <c r="M470" s="43">
        <v>24932.561000000002</v>
      </c>
      <c r="N470" s="43">
        <v>14970.900157</v>
      </c>
      <c r="O470" s="37"/>
      <c r="Q470" s="6">
        <v>-2.2198731502E-2</v>
      </c>
      <c r="R470" s="6">
        <v>-2.9480620124999999E-2</v>
      </c>
      <c r="S470" s="6">
        <v>-7.3146292584999995E-2</v>
      </c>
      <c r="T470" s="6">
        <v>-8.3610751486000001E-2</v>
      </c>
      <c r="U470" s="6">
        <v>-3.0398322849999999E-2</v>
      </c>
      <c r="V470" s="6">
        <v>-0.24128070330000001</v>
      </c>
      <c r="W470" s="6">
        <v>-0.66702663787000005</v>
      </c>
      <c r="X470" s="6">
        <v>-1.1977308999</v>
      </c>
      <c r="Y470" s="6">
        <v>0.38266068758999999</v>
      </c>
      <c r="Z470" s="6">
        <v>0.30386790396000002</v>
      </c>
      <c r="AB470" s="7">
        <v>0.67734638683000004</v>
      </c>
      <c r="AC470" s="7">
        <v>7.4258736630999994E-2</v>
      </c>
      <c r="AD470" s="8">
        <v>0.2321166724</v>
      </c>
      <c r="AE470" s="7">
        <v>0.52014652014999996</v>
      </c>
      <c r="AF470" s="7">
        <v>-0.18385650224</v>
      </c>
      <c r="AG470" s="4">
        <v>7</v>
      </c>
      <c r="AH470" s="9">
        <v>0</v>
      </c>
      <c r="AI470" s="10">
        <v>0</v>
      </c>
    </row>
    <row r="471" spans="2:35" x14ac:dyDescent="0.2">
      <c r="B471" s="3" t="s">
        <v>2475</v>
      </c>
      <c r="C471" s="3" t="s">
        <v>2492</v>
      </c>
      <c r="D471" s="3" t="s">
        <v>2484</v>
      </c>
      <c r="E471" s="4" t="s">
        <v>1741</v>
      </c>
      <c r="F471" s="3" t="s">
        <v>2488</v>
      </c>
      <c r="G471" s="19">
        <v>45875</v>
      </c>
      <c r="H471" s="19">
        <v>44965</v>
      </c>
      <c r="I471" s="45">
        <v>21.08</v>
      </c>
      <c r="J471" s="45">
        <v>24.1</v>
      </c>
      <c r="K471" s="37"/>
      <c r="L471" s="19">
        <v>45853</v>
      </c>
      <c r="M471" s="43">
        <v>29881.70104</v>
      </c>
      <c r="N471" s="43">
        <v>72732.580654000005</v>
      </c>
      <c r="O471" s="37"/>
      <c r="Q471" s="6">
        <v>1.0546500479E-2</v>
      </c>
      <c r="R471" s="6">
        <v>3.2646118561000001E-3</v>
      </c>
      <c r="S471" s="6">
        <v>-3.8759689923000003E-2</v>
      </c>
      <c r="T471" s="6">
        <v>-4.9224148824000002E-2</v>
      </c>
      <c r="U471" s="6">
        <v>4.4611398963999997</v>
      </c>
      <c r="V471" s="6">
        <v>4.2502575158999996</v>
      </c>
      <c r="W471" s="6"/>
      <c r="X471" s="6"/>
      <c r="Y471" s="6">
        <v>0.52532561504999997</v>
      </c>
      <c r="Z471" s="6">
        <v>0.44653283141</v>
      </c>
      <c r="AB471" s="7">
        <v>1.1577412564</v>
      </c>
      <c r="AC471" s="7">
        <v>0.12854135404</v>
      </c>
      <c r="AD471" s="8">
        <v>8.2789205115000009</v>
      </c>
      <c r="AE471" s="7">
        <v>0.81777777778000005</v>
      </c>
      <c r="AF471" s="7">
        <v>-0.17364600782</v>
      </c>
      <c r="AG471" s="4">
        <v>8</v>
      </c>
      <c r="AH471" s="9">
        <v>0</v>
      </c>
      <c r="AI471" s="10">
        <v>0</v>
      </c>
    </row>
    <row r="472" spans="2:35" x14ac:dyDescent="0.2">
      <c r="B472" s="3" t="s">
        <v>1213</v>
      </c>
      <c r="C472" s="3" t="s">
        <v>2746</v>
      </c>
      <c r="D472" s="3" t="s">
        <v>1634</v>
      </c>
      <c r="E472" s="4" t="s">
        <v>1741</v>
      </c>
      <c r="F472" s="3" t="s">
        <v>1990</v>
      </c>
      <c r="G472" s="19">
        <v>45366</v>
      </c>
      <c r="H472" s="19">
        <v>43552</v>
      </c>
      <c r="I472" s="45">
        <v>8.9600000000000009</v>
      </c>
      <c r="J472" s="45">
        <v>9.59</v>
      </c>
      <c r="K472" s="37"/>
      <c r="L472" s="19">
        <v>45363</v>
      </c>
      <c r="M472" s="43">
        <v>121.68576</v>
      </c>
      <c r="N472" s="43">
        <v>60.368144925999999</v>
      </c>
      <c r="O472" s="37"/>
      <c r="Q472" s="6">
        <v>0.33929238725999999</v>
      </c>
      <c r="R472" s="6">
        <v>0.34577527816999998</v>
      </c>
      <c r="S472" s="6">
        <v>0.37846153846000002</v>
      </c>
      <c r="T472" s="6">
        <v>0.3610928129</v>
      </c>
      <c r="U472" s="6">
        <v>0.69056603774000003</v>
      </c>
      <c r="V472" s="6">
        <v>0.37577106454999998</v>
      </c>
      <c r="W472" s="6">
        <v>0.49333333333000001</v>
      </c>
      <c r="X472" s="6">
        <v>0.20404954471</v>
      </c>
      <c r="Y472" s="6">
        <v>0.45218800648000002</v>
      </c>
      <c r="Z472" s="6">
        <v>0.37938457324000002</v>
      </c>
      <c r="AB472" s="7"/>
      <c r="AC472" s="7"/>
      <c r="AD472" s="8"/>
      <c r="AE472" s="7">
        <v>0.76280677694999999</v>
      </c>
      <c r="AF472" s="7">
        <v>-0.51789256198</v>
      </c>
      <c r="AG472" s="4">
        <v>6</v>
      </c>
      <c r="AH472" s="9">
        <v>0</v>
      </c>
      <c r="AI472" s="10">
        <v>0</v>
      </c>
    </row>
    <row r="473" spans="2:35" x14ac:dyDescent="0.2">
      <c r="B473" s="3" t="s">
        <v>1116</v>
      </c>
      <c r="C473" s="3" t="s">
        <v>3075</v>
      </c>
      <c r="D473" s="3" t="s">
        <v>1434</v>
      </c>
      <c r="E473" s="4" t="s">
        <v>1750</v>
      </c>
      <c r="F473" s="3" t="s">
        <v>2008</v>
      </c>
      <c r="G473" s="19">
        <v>45875</v>
      </c>
      <c r="H473" s="19">
        <v>40546</v>
      </c>
      <c r="I473" s="45">
        <v>1.625</v>
      </c>
      <c r="J473" s="45">
        <v>2.4735078534000001</v>
      </c>
      <c r="K473" s="37"/>
      <c r="L473" s="19">
        <v>45587</v>
      </c>
      <c r="M473" s="43">
        <v>4.210375</v>
      </c>
      <c r="N473" s="43">
        <v>31.361220548999999</v>
      </c>
      <c r="O473" s="37"/>
      <c r="Q473" s="6">
        <v>6.1919504642000004E-3</v>
      </c>
      <c r="R473" s="6">
        <v>-1.0899381594999999E-3</v>
      </c>
      <c r="S473" s="6">
        <v>-3.0674846620999999E-3</v>
      </c>
      <c r="T473" s="6">
        <v>-1.3531943563E-2</v>
      </c>
      <c r="U473" s="6">
        <v>-6.3039071932999999E-2</v>
      </c>
      <c r="V473" s="6">
        <v>-0.27392145237999999</v>
      </c>
      <c r="W473" s="6">
        <v>-0.11156321583000001</v>
      </c>
      <c r="X473" s="6">
        <v>-0.64226747789000005</v>
      </c>
      <c r="Y473" s="6">
        <v>-0.16666666666999999</v>
      </c>
      <c r="Z473" s="6">
        <v>-0.24545945029999999</v>
      </c>
      <c r="AB473" s="7">
        <v>0.45783830858000002</v>
      </c>
      <c r="AC473" s="7">
        <v>4.9120994845000002E-2</v>
      </c>
      <c r="AD473" s="8">
        <v>-1.9346436870000001E-2</v>
      </c>
      <c r="AE473" s="7">
        <v>0.11891379854</v>
      </c>
      <c r="AF473" s="7">
        <v>-0.14173441734</v>
      </c>
      <c r="AG473" s="4">
        <v>5</v>
      </c>
      <c r="AH473" s="9">
        <v>3.8888888889000002E-2</v>
      </c>
      <c r="AI473" s="10">
        <v>7.0000000000000007E-2</v>
      </c>
    </row>
    <row r="474" spans="2:35" x14ac:dyDescent="0.2">
      <c r="B474" s="3" t="s">
        <v>1117</v>
      </c>
      <c r="C474" s="3" t="s">
        <v>1565</v>
      </c>
      <c r="D474" s="3" t="s">
        <v>1435</v>
      </c>
      <c r="E474" s="4" t="s">
        <v>1760</v>
      </c>
      <c r="F474" s="3" t="s">
        <v>1972</v>
      </c>
      <c r="G474" s="19">
        <v>45875</v>
      </c>
      <c r="H474" s="19">
        <v>40546</v>
      </c>
      <c r="I474" s="45">
        <v>8.6300000000000008</v>
      </c>
      <c r="J474" s="45">
        <v>11.339036016</v>
      </c>
      <c r="K474" s="37"/>
      <c r="L474" s="19">
        <v>45681</v>
      </c>
      <c r="M474" s="43">
        <v>7780.3851299999997</v>
      </c>
      <c r="N474" s="43">
        <v>10473.420953999999</v>
      </c>
      <c r="O474" s="37"/>
      <c r="Q474" s="6">
        <v>-6.9044879165E-3</v>
      </c>
      <c r="R474" s="6">
        <v>-1.418637654E-2</v>
      </c>
      <c r="S474" s="6">
        <v>-8.3864118895999998E-2</v>
      </c>
      <c r="T474" s="6">
        <v>-9.4328577797000004E-2</v>
      </c>
      <c r="U474" s="6">
        <v>0.66043734982000002</v>
      </c>
      <c r="V474" s="6">
        <v>0.44955496937</v>
      </c>
      <c r="W474" s="6">
        <v>0.56666289755999999</v>
      </c>
      <c r="X474" s="6">
        <v>3.5958635511000002E-2</v>
      </c>
      <c r="Y474" s="6">
        <v>0.21641492418</v>
      </c>
      <c r="Z474" s="6">
        <v>0.13762214054999999</v>
      </c>
      <c r="AB474" s="7">
        <v>0.78404990452000001</v>
      </c>
      <c r="AC474" s="7">
        <v>8.3831585853000004E-2</v>
      </c>
      <c r="AD474" s="8">
        <v>1.5643863058</v>
      </c>
      <c r="AE474" s="7">
        <v>0.48888888888999998</v>
      </c>
      <c r="AF474" s="7">
        <v>-0.27083333332999998</v>
      </c>
      <c r="AG474" s="4">
        <v>6</v>
      </c>
      <c r="AH474" s="9">
        <v>0.18845500848999999</v>
      </c>
      <c r="AI474" s="10">
        <v>0.55500000000000005</v>
      </c>
    </row>
    <row r="475" spans="2:35" x14ac:dyDescent="0.2">
      <c r="B475" s="3" t="s">
        <v>1118</v>
      </c>
      <c r="C475" s="3" t="s">
        <v>2598</v>
      </c>
      <c r="D475" s="3" t="s">
        <v>1436</v>
      </c>
      <c r="E475" s="4" t="s">
        <v>1741</v>
      </c>
      <c r="F475" s="3" t="s">
        <v>1959</v>
      </c>
      <c r="G475" s="19">
        <v>45498</v>
      </c>
      <c r="H475" s="19">
        <v>40546</v>
      </c>
      <c r="I475" s="45">
        <v>26.42</v>
      </c>
      <c r="J475" s="45">
        <v>26.85</v>
      </c>
      <c r="K475" s="37"/>
      <c r="L475" s="19">
        <v>45286</v>
      </c>
      <c r="M475" s="43">
        <v>86460.031239999997</v>
      </c>
      <c r="N475" s="43">
        <v>14348.173613999999</v>
      </c>
      <c r="O475" s="37"/>
      <c r="Q475" s="6">
        <v>3.7864445402999999E-4</v>
      </c>
      <c r="R475" s="6">
        <v>5.5213257609999997E-3</v>
      </c>
      <c r="S475" s="6">
        <v>0.22145168746999999</v>
      </c>
      <c r="T475" s="6">
        <v>0.23426502738999999</v>
      </c>
      <c r="U475" s="6">
        <v>0.51230681168000003</v>
      </c>
      <c r="V475" s="6">
        <v>0.33020122126000001</v>
      </c>
      <c r="W475" s="6">
        <v>0.71175982554999995</v>
      </c>
      <c r="X475" s="6">
        <v>0.48794364210000002</v>
      </c>
      <c r="Y475" s="6">
        <v>2.6565464905000001E-3</v>
      </c>
      <c r="Z475" s="6">
        <v>-0.12929574530999999</v>
      </c>
      <c r="AB475" s="7">
        <v>0.30211963201000003</v>
      </c>
      <c r="AC475" s="7">
        <v>3.2266363857999997E-2</v>
      </c>
      <c r="AD475" s="8"/>
      <c r="AE475" s="7">
        <v>0.22088724584</v>
      </c>
      <c r="AF475" s="7">
        <v>-9.1026191499E-2</v>
      </c>
      <c r="AG475" s="4">
        <v>6</v>
      </c>
      <c r="AH475" s="9">
        <v>0</v>
      </c>
      <c r="AI475" s="10">
        <v>0</v>
      </c>
    </row>
    <row r="476" spans="2:35" x14ac:dyDescent="0.2">
      <c r="B476" s="3" t="s">
        <v>2834</v>
      </c>
      <c r="C476" s="3" t="s">
        <v>2929</v>
      </c>
      <c r="D476" s="3" t="s">
        <v>2884</v>
      </c>
      <c r="E476" s="4" t="s">
        <v>1761</v>
      </c>
      <c r="F476" s="3" t="s">
        <v>1960</v>
      </c>
      <c r="G476" s="19">
        <v>45875</v>
      </c>
      <c r="H476" s="19">
        <v>45565</v>
      </c>
      <c r="I476" s="45">
        <v>3.85</v>
      </c>
      <c r="J476" s="45"/>
      <c r="K476" s="37"/>
      <c r="L476" s="19"/>
      <c r="M476" s="43">
        <v>23.808399999999999</v>
      </c>
      <c r="N476" s="43">
        <v>37.000378654999999</v>
      </c>
      <c r="O476" s="37"/>
      <c r="Q476" s="6">
        <v>1.5831134564E-2</v>
      </c>
      <c r="R476" s="6">
        <v>8.5492459401999999E-3</v>
      </c>
      <c r="S476" s="6">
        <v>7.5418994412999998E-2</v>
      </c>
      <c r="T476" s="6">
        <v>6.4954535512000006E-2</v>
      </c>
      <c r="U476" s="6"/>
      <c r="V476" s="6"/>
      <c r="W476" s="6"/>
      <c r="X476" s="6"/>
      <c r="Y476" s="6">
        <v>-0.53446191052000003</v>
      </c>
      <c r="Z476" s="6">
        <v>-0.61325469415</v>
      </c>
      <c r="AB476" s="7"/>
      <c r="AC476" s="7"/>
      <c r="AD476" s="8"/>
      <c r="AE476" s="7">
        <v>0.77087794433000001</v>
      </c>
      <c r="AF476" s="7">
        <v>-0.52283105022999998</v>
      </c>
      <c r="AG476" s="4"/>
      <c r="AH476" s="9"/>
      <c r="AI476" s="10"/>
    </row>
    <row r="477" spans="2:35" x14ac:dyDescent="0.2">
      <c r="B477" s="3" t="s">
        <v>203</v>
      </c>
      <c r="C477" s="3" t="s">
        <v>2566</v>
      </c>
      <c r="D477" s="3" t="s">
        <v>797</v>
      </c>
      <c r="E477" s="4" t="s">
        <v>819</v>
      </c>
      <c r="F477" s="3" t="s">
        <v>1964</v>
      </c>
      <c r="G477" s="19">
        <v>45875</v>
      </c>
      <c r="H477" s="19">
        <v>40546</v>
      </c>
      <c r="I477" s="45">
        <v>32.380000000000003</v>
      </c>
      <c r="J477" s="45">
        <v>34.4</v>
      </c>
      <c r="K477" s="37"/>
      <c r="L477" s="19">
        <v>45861</v>
      </c>
      <c r="M477" s="43">
        <v>35117.761380000004</v>
      </c>
      <c r="N477" s="43">
        <v>29705.150162999998</v>
      </c>
      <c r="O477" s="37"/>
      <c r="Q477" s="6">
        <v>2.4035420620000001E-2</v>
      </c>
      <c r="R477" s="6">
        <v>1.6753531996E-2</v>
      </c>
      <c r="S477" s="6">
        <v>6.9352708058000007E-2</v>
      </c>
      <c r="T477" s="6">
        <v>5.8888249157E-2</v>
      </c>
      <c r="U477" s="6">
        <v>0.14351804539999999</v>
      </c>
      <c r="V477" s="6">
        <v>-6.7364335046000007E-2</v>
      </c>
      <c r="W477" s="6">
        <v>0.45409958848999998</v>
      </c>
      <c r="X477" s="6">
        <v>-7.6604673560999995E-2</v>
      </c>
      <c r="Y477" s="6">
        <v>0.16223302293</v>
      </c>
      <c r="Z477" s="6">
        <v>8.3440239296000002E-2</v>
      </c>
      <c r="AB477" s="7">
        <v>0.34409974924999998</v>
      </c>
      <c r="AC477" s="7">
        <v>3.6095682562999998E-2</v>
      </c>
      <c r="AD477" s="8">
        <v>0.43556370273</v>
      </c>
      <c r="AE477" s="7">
        <v>0.12458532989</v>
      </c>
      <c r="AF477" s="7">
        <v>-0.14549653579999999</v>
      </c>
      <c r="AG477" s="4">
        <v>5</v>
      </c>
      <c r="AH477" s="9">
        <v>4.5839429054E-2</v>
      </c>
      <c r="AI477" s="10">
        <v>1.3568471</v>
      </c>
    </row>
    <row r="478" spans="2:35" x14ac:dyDescent="0.2">
      <c r="B478" s="3" t="s">
        <v>2988</v>
      </c>
      <c r="C478" s="3" t="s">
        <v>3076</v>
      </c>
      <c r="D478" s="3" t="s">
        <v>3159</v>
      </c>
      <c r="E478" s="4" t="s">
        <v>1750</v>
      </c>
      <c r="F478" s="3" t="s">
        <v>1960</v>
      </c>
      <c r="G478" s="19">
        <v>45875</v>
      </c>
      <c r="H478" s="19">
        <v>45671</v>
      </c>
      <c r="I478" s="45">
        <v>1.1299999999999999</v>
      </c>
      <c r="J478" s="45"/>
      <c r="K478" s="37"/>
      <c r="L478" s="19"/>
      <c r="M478" s="43">
        <v>72.273669999999996</v>
      </c>
      <c r="N478" s="43">
        <v>2928.7197322000002</v>
      </c>
      <c r="O478" s="37"/>
      <c r="Q478" s="6">
        <v>-2.5862068966000001E-2</v>
      </c>
      <c r="R478" s="6">
        <v>-3.3143957590000002E-2</v>
      </c>
      <c r="S478" s="6">
        <v>-0.13076923076999999</v>
      </c>
      <c r="T478" s="6">
        <v>-0.14123368967</v>
      </c>
      <c r="U478" s="6"/>
      <c r="V478" s="6"/>
      <c r="W478" s="6"/>
      <c r="X478" s="6"/>
      <c r="Y478" s="6"/>
      <c r="Z478" s="6"/>
      <c r="AB478" s="7"/>
      <c r="AC478" s="7"/>
      <c r="AD478" s="8"/>
      <c r="AE478" s="7">
        <v>9.4017094018E-2</v>
      </c>
      <c r="AF478" s="7">
        <v>-0.32676723601000002</v>
      </c>
      <c r="AG478" s="4"/>
      <c r="AH478" s="9"/>
      <c r="AI478" s="10"/>
    </row>
    <row r="479" spans="2:35" x14ac:dyDescent="0.2">
      <c r="B479" s="3" t="s">
        <v>2530</v>
      </c>
      <c r="C479" s="3" t="s">
        <v>2567</v>
      </c>
      <c r="D479" s="3" t="s">
        <v>2550</v>
      </c>
      <c r="E479" s="4" t="s">
        <v>1741</v>
      </c>
      <c r="F479" s="3" t="s">
        <v>2488</v>
      </c>
      <c r="G479" s="19">
        <v>45875</v>
      </c>
      <c r="H479" s="19">
        <v>45013</v>
      </c>
      <c r="I479" s="45">
        <v>0.65400000000000003</v>
      </c>
      <c r="J479" s="45">
        <v>2.1</v>
      </c>
      <c r="K479" s="37"/>
      <c r="L479" s="19">
        <v>45534</v>
      </c>
      <c r="M479" s="43">
        <v>178.79051999999999</v>
      </c>
      <c r="N479" s="43">
        <v>109.25342033</v>
      </c>
      <c r="O479" s="37"/>
      <c r="Q479" s="6">
        <v>6.1538461558999996E-3</v>
      </c>
      <c r="R479" s="6">
        <v>-1.1280424678E-3</v>
      </c>
      <c r="S479" s="6">
        <v>-0.14498627272</v>
      </c>
      <c r="T479" s="6">
        <v>-0.15545073162</v>
      </c>
      <c r="U479" s="6">
        <v>-0.52262773723</v>
      </c>
      <c r="V479" s="6">
        <v>-0.73351011766999996</v>
      </c>
      <c r="W479" s="6"/>
      <c r="X479" s="6"/>
      <c r="Y479" s="6">
        <v>-0.50076335878</v>
      </c>
      <c r="Z479" s="6">
        <v>-0.57955614240999997</v>
      </c>
      <c r="AB479" s="7">
        <v>0.94075038053000004</v>
      </c>
      <c r="AC479" s="7">
        <v>9.3029579070999999E-2</v>
      </c>
      <c r="AD479" s="8">
        <v>-0.23541435149000001</v>
      </c>
      <c r="AE479" s="7">
        <v>4.7999999999000002E-2</v>
      </c>
      <c r="AF479" s="7">
        <v>-0.24761904762</v>
      </c>
      <c r="AG479" s="4">
        <v>3</v>
      </c>
      <c r="AH479" s="9">
        <v>0</v>
      </c>
      <c r="AI479" s="10">
        <v>0</v>
      </c>
    </row>
    <row r="480" spans="2:35" x14ac:dyDescent="0.2">
      <c r="B480" s="3" t="s">
        <v>1119</v>
      </c>
      <c r="C480" s="3" t="s">
        <v>1566</v>
      </c>
      <c r="D480" s="3" t="s">
        <v>1437</v>
      </c>
      <c r="E480" s="4" t="s">
        <v>1744</v>
      </c>
      <c r="F480" s="3" t="s">
        <v>1961</v>
      </c>
      <c r="G480" s="19">
        <v>45204</v>
      </c>
      <c r="H480" s="19">
        <v>40752</v>
      </c>
      <c r="I480" s="45">
        <v>116.3</v>
      </c>
      <c r="J480" s="45">
        <v>116.3</v>
      </c>
      <c r="K480" s="37"/>
      <c r="L480" s="19">
        <v>45204</v>
      </c>
      <c r="M480" s="43">
        <v>3355034.2626</v>
      </c>
      <c r="N480" s="43">
        <v>306974.78928999999</v>
      </c>
      <c r="O480" s="37"/>
      <c r="Q480" s="6">
        <v>4.3010752779000001E-4</v>
      </c>
      <c r="R480" s="6">
        <v>1.7341239454E-3</v>
      </c>
      <c r="S480" s="6">
        <v>6.8392346983999997E-3</v>
      </c>
      <c r="T480" s="6">
        <v>5.9907729617E-2</v>
      </c>
      <c r="U480" s="6">
        <v>0.73452647278000005</v>
      </c>
      <c r="V480" s="6">
        <v>0.60899783097000004</v>
      </c>
      <c r="W480" s="6">
        <v>0.42594409024000002</v>
      </c>
      <c r="X480" s="6">
        <v>0.17669513173000001</v>
      </c>
      <c r="Y480" s="6">
        <v>2.1968365553999999E-2</v>
      </c>
      <c r="Z480" s="6">
        <v>-8.7079687577000006E-2</v>
      </c>
      <c r="AB480" s="7">
        <v>0.38339523947999998</v>
      </c>
      <c r="AC480" s="7">
        <v>4.1906292811000001E-2</v>
      </c>
      <c r="AD480" s="8"/>
      <c r="AE480" s="7">
        <v>0.60927471116999998</v>
      </c>
      <c r="AF480" s="7">
        <v>-0.10012594458</v>
      </c>
      <c r="AG480" s="4">
        <v>7</v>
      </c>
      <c r="AH480" s="9">
        <v>0</v>
      </c>
      <c r="AI480" s="10">
        <v>0</v>
      </c>
    </row>
    <row r="481" spans="2:35" x14ac:dyDescent="0.2">
      <c r="B481" s="3" t="s">
        <v>204</v>
      </c>
      <c r="C481" s="3" t="s">
        <v>583</v>
      </c>
      <c r="D481" s="3" t="s">
        <v>798</v>
      </c>
      <c r="E481" s="4" t="s">
        <v>1745</v>
      </c>
      <c r="F481" s="3" t="s">
        <v>1984</v>
      </c>
      <c r="G481" s="19">
        <v>45875</v>
      </c>
      <c r="H481" s="19">
        <v>40546</v>
      </c>
      <c r="I481" s="45">
        <v>62.69</v>
      </c>
      <c r="J481" s="45">
        <v>65.13</v>
      </c>
      <c r="K481" s="37"/>
      <c r="L481" s="19">
        <v>45861</v>
      </c>
      <c r="M481" s="43">
        <v>54410.343630000003</v>
      </c>
      <c r="N481" s="43">
        <v>89304.642854000005</v>
      </c>
      <c r="O481" s="37"/>
      <c r="Q481" s="6">
        <v>1.0640012896999999E-2</v>
      </c>
      <c r="R481" s="6">
        <v>3.3581242732999999E-3</v>
      </c>
      <c r="S481" s="6">
        <v>3.3294873909000003E-2</v>
      </c>
      <c r="T481" s="6">
        <v>2.2830415008E-2</v>
      </c>
      <c r="U481" s="6">
        <v>1.1319235954</v>
      </c>
      <c r="V481" s="6">
        <v>0.92104121495000002</v>
      </c>
      <c r="W481" s="6">
        <v>3.3109435619999998</v>
      </c>
      <c r="X481" s="6">
        <v>2.7802392998999998</v>
      </c>
      <c r="Y481" s="6">
        <v>0.56203970790000002</v>
      </c>
      <c r="Z481" s="6">
        <v>0.48324692425999999</v>
      </c>
      <c r="AB481" s="7">
        <v>0.28472465590000001</v>
      </c>
      <c r="AC481" s="7">
        <v>2.9824271546000002E-2</v>
      </c>
      <c r="AD481" s="8">
        <v>3.9302075787000001</v>
      </c>
      <c r="AE481" s="7">
        <v>0.14266641235999999</v>
      </c>
      <c r="AF481" s="7">
        <v>-2.3506877938E-2</v>
      </c>
      <c r="AG481" s="4">
        <v>8</v>
      </c>
      <c r="AH481" s="9">
        <v>0.40610386413999999</v>
      </c>
      <c r="AI481" s="10">
        <v>3.3</v>
      </c>
    </row>
    <row r="482" spans="2:35" x14ac:dyDescent="0.2">
      <c r="B482" s="3" t="s">
        <v>2989</v>
      </c>
      <c r="C482" s="3" t="s">
        <v>3077</v>
      </c>
      <c r="D482" s="3" t="s">
        <v>3160</v>
      </c>
      <c r="E482" s="4" t="s">
        <v>1741</v>
      </c>
      <c r="F482" s="3" t="s">
        <v>1960</v>
      </c>
      <c r="G482" s="19">
        <v>45875</v>
      </c>
      <c r="H482" s="19">
        <v>45692</v>
      </c>
      <c r="I482" s="45">
        <v>0.73</v>
      </c>
      <c r="J482" s="45"/>
      <c r="K482" s="37"/>
      <c r="L482" s="19"/>
      <c r="M482" s="43">
        <v>78.553839999999994</v>
      </c>
      <c r="N482" s="43">
        <v>1455.3150595</v>
      </c>
      <c r="O482" s="37"/>
      <c r="Q482" s="6">
        <v>-2.3411371239000001E-2</v>
      </c>
      <c r="R482" s="6">
        <v>-3.0693259862E-2</v>
      </c>
      <c r="S482" s="6">
        <v>-9.4766759835999997E-2</v>
      </c>
      <c r="T482" s="6">
        <v>-0.10523121873000001</v>
      </c>
      <c r="U482" s="6"/>
      <c r="V482" s="6"/>
      <c r="W482" s="6"/>
      <c r="X482" s="6"/>
      <c r="Y482" s="6"/>
      <c r="Z482" s="6"/>
      <c r="AB482" s="7"/>
      <c r="AC482" s="7"/>
      <c r="AD482" s="8"/>
      <c r="AE482" s="7">
        <v>0.73478260870000001</v>
      </c>
      <c r="AF482" s="7">
        <v>-0.87299843014</v>
      </c>
      <c r="AG482" s="4"/>
      <c r="AH482" s="9"/>
      <c r="AI482" s="10"/>
    </row>
    <row r="483" spans="2:35" x14ac:dyDescent="0.2">
      <c r="B483" s="3" t="s">
        <v>2048</v>
      </c>
      <c r="C483" s="3" t="s">
        <v>2124</v>
      </c>
      <c r="D483" s="3" t="s">
        <v>2057</v>
      </c>
      <c r="E483" s="4" t="s">
        <v>1741</v>
      </c>
      <c r="F483" s="3" t="s">
        <v>1973</v>
      </c>
      <c r="G483" s="19">
        <v>45875</v>
      </c>
      <c r="H483" s="19">
        <v>44217</v>
      </c>
      <c r="I483" s="45">
        <v>1.1499999999999999</v>
      </c>
      <c r="J483" s="45">
        <v>2.87</v>
      </c>
      <c r="K483" s="37"/>
      <c r="L483" s="19">
        <v>45567</v>
      </c>
      <c r="M483" s="43">
        <v>23.012650000000001</v>
      </c>
      <c r="N483" s="43">
        <v>24.458182013999998</v>
      </c>
      <c r="O483" s="37"/>
      <c r="Q483" s="6">
        <v>4.5454545454000003E-2</v>
      </c>
      <c r="R483" s="6">
        <v>3.8172656829999999E-2</v>
      </c>
      <c r="S483" s="6">
        <v>-0.12220441187</v>
      </c>
      <c r="T483" s="6">
        <v>-0.13266887078</v>
      </c>
      <c r="U483" s="6">
        <v>-0.48888888888999998</v>
      </c>
      <c r="V483" s="6">
        <v>-0.69977126933</v>
      </c>
      <c r="W483" s="6">
        <v>-0.93325594892999997</v>
      </c>
      <c r="X483" s="6">
        <v>-1.4639602110000001</v>
      </c>
      <c r="Y483" s="6">
        <v>-0.33717579251000002</v>
      </c>
      <c r="Z483" s="6">
        <v>-0.41596857613999999</v>
      </c>
      <c r="AB483" s="7">
        <v>0.62073720719000003</v>
      </c>
      <c r="AC483" s="7">
        <v>6.5572266012999994E-2</v>
      </c>
      <c r="AD483" s="8">
        <v>-0.69949159773000003</v>
      </c>
      <c r="AE483" s="7">
        <v>0.30952380952000003</v>
      </c>
      <c r="AF483" s="7">
        <v>-0.26363636363999998</v>
      </c>
      <c r="AG483" s="4">
        <v>4</v>
      </c>
      <c r="AH483" s="9">
        <v>0</v>
      </c>
      <c r="AI483" s="10">
        <v>0</v>
      </c>
    </row>
    <row r="484" spans="2:35" x14ac:dyDescent="0.2">
      <c r="B484" s="3" t="s">
        <v>205</v>
      </c>
      <c r="C484" s="3" t="s">
        <v>584</v>
      </c>
      <c r="D484" s="3" t="s">
        <v>799</v>
      </c>
      <c r="E484" s="4" t="s">
        <v>1743</v>
      </c>
      <c r="F484" s="3" t="s">
        <v>1970</v>
      </c>
      <c r="G484" s="19">
        <v>45875</v>
      </c>
      <c r="H484" s="19">
        <v>40546</v>
      </c>
      <c r="I484" s="45">
        <v>9.19</v>
      </c>
      <c r="J484" s="45">
        <v>10.96</v>
      </c>
      <c r="K484" s="37"/>
      <c r="L484" s="19">
        <v>45840</v>
      </c>
      <c r="M484" s="43">
        <v>49986.49613</v>
      </c>
      <c r="N484" s="43">
        <v>72236.106184000004</v>
      </c>
      <c r="O484" s="37"/>
      <c r="Q484" s="6">
        <v>-2.1715526608999999E-3</v>
      </c>
      <c r="R484" s="6">
        <v>-9.4534412846999996E-3</v>
      </c>
      <c r="S484" s="6">
        <v>-0.15143120960000001</v>
      </c>
      <c r="T484" s="6">
        <v>-0.16189566850000001</v>
      </c>
      <c r="U484" s="6">
        <v>0.2746185853</v>
      </c>
      <c r="V484" s="6">
        <v>6.3736204855000006E-2</v>
      </c>
      <c r="W484" s="6">
        <v>1.4972826087</v>
      </c>
      <c r="X484" s="6">
        <v>0.96657834664999998</v>
      </c>
      <c r="Y484" s="6">
        <v>0.13456790123000001</v>
      </c>
      <c r="Z484" s="6">
        <v>5.57751176E-2</v>
      </c>
      <c r="AB484" s="7">
        <v>0.51764261946000001</v>
      </c>
      <c r="AC484" s="7">
        <v>5.3282254706000003E-2</v>
      </c>
      <c r="AD484" s="8">
        <v>1.0594811173000001</v>
      </c>
      <c r="AE484" s="7">
        <v>0.22696011004</v>
      </c>
      <c r="AF484" s="7">
        <v>-0.14026602177</v>
      </c>
      <c r="AG484" s="4">
        <v>4</v>
      </c>
      <c r="AH484" s="9">
        <v>0</v>
      </c>
      <c r="AI484" s="10">
        <v>0</v>
      </c>
    </row>
    <row r="485" spans="2:35" x14ac:dyDescent="0.2">
      <c r="B485" s="3" t="s">
        <v>2835</v>
      </c>
      <c r="C485" s="3" t="s">
        <v>2930</v>
      </c>
      <c r="D485" s="3" t="s">
        <v>2885</v>
      </c>
      <c r="E485" s="4" t="s">
        <v>1741</v>
      </c>
      <c r="F485" s="3" t="s">
        <v>1960</v>
      </c>
      <c r="G485" s="19">
        <v>45875</v>
      </c>
      <c r="H485" s="19">
        <v>45586</v>
      </c>
      <c r="I485" s="45">
        <v>6.22</v>
      </c>
      <c r="J485" s="45"/>
      <c r="K485" s="37"/>
      <c r="L485" s="19"/>
      <c r="M485" s="43">
        <v>948.53134</v>
      </c>
      <c r="N485" s="43">
        <v>386.31203608999999</v>
      </c>
      <c r="O485" s="37"/>
      <c r="Q485" s="6">
        <v>5.7823129252999997E-2</v>
      </c>
      <c r="R485" s="6">
        <v>5.0541240628999999E-2</v>
      </c>
      <c r="S485" s="6">
        <v>-0.18157894736999999</v>
      </c>
      <c r="T485" s="6">
        <v>-0.19204340626999999</v>
      </c>
      <c r="U485" s="6"/>
      <c r="V485" s="6"/>
      <c r="W485" s="6"/>
      <c r="X485" s="6"/>
      <c r="Y485" s="6">
        <v>0.31223628691999999</v>
      </c>
      <c r="Z485" s="6">
        <v>0.23344350328999999</v>
      </c>
      <c r="AB485" s="7"/>
      <c r="AC485" s="7"/>
      <c r="AD485" s="8"/>
      <c r="AE485" s="7">
        <v>0.34430041152000002</v>
      </c>
      <c r="AF485" s="7">
        <v>-9.4936708861000002E-2</v>
      </c>
      <c r="AG485" s="4"/>
      <c r="AH485" s="9"/>
      <c r="AI485" s="10"/>
    </row>
    <row r="486" spans="2:35" x14ac:dyDescent="0.2">
      <c r="B486" s="3" t="s">
        <v>1121</v>
      </c>
      <c r="C486" s="3" t="s">
        <v>3078</v>
      </c>
      <c r="D486" s="3" t="s">
        <v>1439</v>
      </c>
      <c r="E486" s="4" t="s">
        <v>1750</v>
      </c>
      <c r="F486" s="3" t="s">
        <v>1961</v>
      </c>
      <c r="G486" s="19">
        <v>45875</v>
      </c>
      <c r="H486" s="19">
        <v>42446</v>
      </c>
      <c r="I486" s="45">
        <v>17.925000000000001</v>
      </c>
      <c r="J486" s="45">
        <v>21.35</v>
      </c>
      <c r="K486" s="37"/>
      <c r="L486" s="19">
        <v>45588</v>
      </c>
      <c r="M486" s="43">
        <v>468.68497500000001</v>
      </c>
      <c r="N486" s="43">
        <v>935.41421976000004</v>
      </c>
      <c r="O486" s="37"/>
      <c r="Q486" s="6">
        <v>-4.1666666675E-3</v>
      </c>
      <c r="R486" s="6">
        <v>-1.1448555290999999E-2</v>
      </c>
      <c r="S486" s="6">
        <v>0.13377609107999999</v>
      </c>
      <c r="T486" s="6">
        <v>0.12331163218000001</v>
      </c>
      <c r="U486" s="6">
        <v>-0.11350148368</v>
      </c>
      <c r="V486" s="6">
        <v>-0.32438386411999998</v>
      </c>
      <c r="W486" s="6">
        <v>0.29142651297</v>
      </c>
      <c r="X486" s="6">
        <v>-0.23927774907999999</v>
      </c>
      <c r="Y486" s="6">
        <v>0.2439278279</v>
      </c>
      <c r="Z486" s="6">
        <v>0.16513504426</v>
      </c>
      <c r="AB486" s="7">
        <v>0.55895373515000002</v>
      </c>
      <c r="AC486" s="7">
        <v>5.7693881151999998E-2</v>
      </c>
      <c r="AD486" s="8">
        <v>1.8977027529000001E-2</v>
      </c>
      <c r="AE486" s="7">
        <v>0.21745562130000001</v>
      </c>
      <c r="AF486" s="7">
        <v>-0.14985250737</v>
      </c>
      <c r="AG486" s="4">
        <v>5</v>
      </c>
      <c r="AH486" s="9">
        <v>0</v>
      </c>
      <c r="AI486" s="10">
        <v>0</v>
      </c>
    </row>
    <row r="487" spans="2:35" x14ac:dyDescent="0.2">
      <c r="B487" s="3" t="s">
        <v>206</v>
      </c>
      <c r="C487" s="3" t="s">
        <v>585</v>
      </c>
      <c r="D487" s="3" t="s">
        <v>800</v>
      </c>
      <c r="E487" s="4" t="s">
        <v>1741</v>
      </c>
      <c r="F487" s="3" t="s">
        <v>1956</v>
      </c>
      <c r="G487" s="19">
        <v>45875</v>
      </c>
      <c r="H487" s="19">
        <v>43230</v>
      </c>
      <c r="I487" s="45">
        <v>3.42</v>
      </c>
      <c r="J487" s="45">
        <v>3.89</v>
      </c>
      <c r="K487" s="37"/>
      <c r="L487" s="19">
        <v>45859</v>
      </c>
      <c r="M487" s="43">
        <v>2130.5676600000002</v>
      </c>
      <c r="N487" s="43">
        <v>7258.1018872000004</v>
      </c>
      <c r="O487" s="37"/>
      <c r="Q487" s="6">
        <v>5.8823529398000004E-3</v>
      </c>
      <c r="R487" s="6">
        <v>-1.3995356838999999E-3</v>
      </c>
      <c r="S487" s="6">
        <v>0.38461538461</v>
      </c>
      <c r="T487" s="6">
        <v>0.37415092571000003</v>
      </c>
      <c r="U487" s="6">
        <v>0.7487098848</v>
      </c>
      <c r="V487" s="6">
        <v>0.53782750436000004</v>
      </c>
      <c r="W487" s="6">
        <v>1.6414368984000001</v>
      </c>
      <c r="X487" s="6">
        <v>1.1107326364000001</v>
      </c>
      <c r="Y487" s="6">
        <v>0.91283069833999997</v>
      </c>
      <c r="Z487" s="6">
        <v>0.83403791469999999</v>
      </c>
      <c r="AB487" s="7">
        <v>0.62311452100999998</v>
      </c>
      <c r="AC487" s="7">
        <v>6.4570486674000005E-2</v>
      </c>
      <c r="AD487" s="8">
        <v>1.8133869395</v>
      </c>
      <c r="AE487" s="7">
        <v>0.63902439024000002</v>
      </c>
      <c r="AF487" s="7">
        <v>-0.16158917716000001</v>
      </c>
      <c r="AG487" s="4">
        <v>6</v>
      </c>
      <c r="AH487" s="9">
        <v>0.61445783132999998</v>
      </c>
      <c r="AI487" s="10">
        <v>2.5499999999999998</v>
      </c>
    </row>
    <row r="488" spans="2:35" x14ac:dyDescent="0.2">
      <c r="B488" s="3" t="s">
        <v>207</v>
      </c>
      <c r="C488" s="3" t="s">
        <v>586</v>
      </c>
      <c r="D488" s="3" t="s">
        <v>801</v>
      </c>
      <c r="E488" s="4" t="s">
        <v>1743</v>
      </c>
      <c r="F488" s="3" t="s">
        <v>1970</v>
      </c>
      <c r="G488" s="19">
        <v>45875</v>
      </c>
      <c r="H488" s="19">
        <v>40546</v>
      </c>
      <c r="I488" s="45">
        <v>7.87</v>
      </c>
      <c r="J488" s="45">
        <v>8.09</v>
      </c>
      <c r="K488" s="37"/>
      <c r="L488" s="19">
        <v>45763</v>
      </c>
      <c r="M488" s="43">
        <v>131372.88690000001</v>
      </c>
      <c r="N488" s="43">
        <v>107256.54803999999</v>
      </c>
      <c r="O488" s="37"/>
      <c r="Q488" s="6">
        <v>5.2139037431999997E-2</v>
      </c>
      <c r="R488" s="6">
        <v>4.4857148808999998E-2</v>
      </c>
      <c r="S488" s="6">
        <v>5.2139037431999997E-2</v>
      </c>
      <c r="T488" s="6">
        <v>4.1674578530999998E-2</v>
      </c>
      <c r="U488" s="6">
        <v>1.0930851064</v>
      </c>
      <c r="V488" s="6">
        <v>0.88220272594000004</v>
      </c>
      <c r="W488" s="6">
        <v>5.0538461539000004</v>
      </c>
      <c r="X488" s="6">
        <v>4.5231418917999999</v>
      </c>
      <c r="Y488" s="6">
        <v>0.52519379845000003</v>
      </c>
      <c r="Z488" s="6">
        <v>0.44640101481</v>
      </c>
      <c r="AB488" s="7">
        <v>0.58998732695</v>
      </c>
      <c r="AC488" s="7">
        <v>6.1425513857E-2</v>
      </c>
      <c r="AD488" s="8">
        <v>2.8232750796000001</v>
      </c>
      <c r="AE488" s="7">
        <v>0.20930232558</v>
      </c>
      <c r="AF488" s="7">
        <v>-0.11538461538</v>
      </c>
      <c r="AG488" s="4">
        <v>7</v>
      </c>
      <c r="AH488" s="9">
        <v>0</v>
      </c>
      <c r="AI488" s="10">
        <v>0</v>
      </c>
    </row>
    <row r="489" spans="2:35" x14ac:dyDescent="0.2">
      <c r="B489" s="3" t="s">
        <v>208</v>
      </c>
      <c r="C489" s="3" t="s">
        <v>587</v>
      </c>
      <c r="D489" s="3" t="s">
        <v>802</v>
      </c>
      <c r="E489" s="4" t="s">
        <v>1762</v>
      </c>
      <c r="F489" s="3" t="s">
        <v>1984</v>
      </c>
      <c r="G489" s="19">
        <v>45875</v>
      </c>
      <c r="H489" s="19">
        <v>40546</v>
      </c>
      <c r="I489" s="45">
        <v>32.97</v>
      </c>
      <c r="J489" s="45">
        <v>34.409999999999997</v>
      </c>
      <c r="K489" s="37"/>
      <c r="L489" s="19">
        <v>45861</v>
      </c>
      <c r="M489" s="43">
        <v>111844.06505999999</v>
      </c>
      <c r="N489" s="43">
        <v>154264.51855000001</v>
      </c>
      <c r="O489" s="37"/>
      <c r="Q489" s="6">
        <v>4.2643923225000003E-3</v>
      </c>
      <c r="R489" s="6">
        <v>-3.0174963012999999E-3</v>
      </c>
      <c r="S489" s="6">
        <v>-2.3400473934999999E-2</v>
      </c>
      <c r="T489" s="6">
        <v>-3.3864932835999999E-2</v>
      </c>
      <c r="U489" s="6">
        <v>0.19441573998</v>
      </c>
      <c r="V489" s="6">
        <v>-1.6466640463000001E-2</v>
      </c>
      <c r="W489" s="6">
        <v>0.59017084305</v>
      </c>
      <c r="X489" s="6">
        <v>5.9466580997000001E-2</v>
      </c>
      <c r="Y489" s="6">
        <v>0.10415271265000001</v>
      </c>
      <c r="Z489" s="6">
        <v>2.5359929024E-2</v>
      </c>
      <c r="AB489" s="7">
        <v>0.20270348359000001</v>
      </c>
      <c r="AC489" s="7">
        <v>2.0995330909999999E-2</v>
      </c>
      <c r="AD489" s="8">
        <v>0.72585854111000003</v>
      </c>
      <c r="AE489" s="7">
        <v>0.13055954088999999</v>
      </c>
      <c r="AF489" s="7">
        <v>-3.9852645679000001E-2</v>
      </c>
      <c r="AG489" s="4">
        <v>4</v>
      </c>
      <c r="AH489" s="9">
        <v>8.5820761494000003E-3</v>
      </c>
      <c r="AI489" s="10">
        <v>0.1194625</v>
      </c>
    </row>
    <row r="490" spans="2:35" x14ac:dyDescent="0.2">
      <c r="B490" s="3" t="s">
        <v>217</v>
      </c>
      <c r="C490" s="3" t="s">
        <v>1786</v>
      </c>
      <c r="D490" s="3" t="s">
        <v>811</v>
      </c>
      <c r="E490" s="4" t="s">
        <v>1751</v>
      </c>
      <c r="F490" s="3" t="s">
        <v>1961</v>
      </c>
      <c r="G490" s="19">
        <v>45875</v>
      </c>
      <c r="H490" s="19">
        <v>40546</v>
      </c>
      <c r="I490" s="45">
        <v>5.99</v>
      </c>
      <c r="J490" s="45">
        <v>7.31</v>
      </c>
      <c r="K490" s="37"/>
      <c r="L490" s="19">
        <v>45841</v>
      </c>
      <c r="M490" s="43">
        <v>6252.2781400000003</v>
      </c>
      <c r="N490" s="43">
        <v>4980.5816633000004</v>
      </c>
      <c r="O490" s="37"/>
      <c r="Q490" s="6">
        <v>-6.6334991707000003E-3</v>
      </c>
      <c r="R490" s="6">
        <v>-1.3915387794000001E-2</v>
      </c>
      <c r="S490" s="6">
        <v>-0.1805745554</v>
      </c>
      <c r="T490" s="6">
        <v>-0.1910390143</v>
      </c>
      <c r="U490" s="6">
        <v>0.55325694833000005</v>
      </c>
      <c r="V490" s="6">
        <v>0.34237456788999998</v>
      </c>
      <c r="W490" s="6">
        <v>-0.29433531771999999</v>
      </c>
      <c r="X490" s="6">
        <v>-0.82503957976999998</v>
      </c>
      <c r="Y490" s="6">
        <v>0.21255060729</v>
      </c>
      <c r="Z490" s="6">
        <v>0.13375782365</v>
      </c>
      <c r="AB490" s="7">
        <v>0.35480689954</v>
      </c>
      <c r="AC490" s="7">
        <v>3.6853240909000003E-2</v>
      </c>
      <c r="AD490" s="8">
        <v>1.4923704213</v>
      </c>
      <c r="AE490" s="7">
        <v>0.19028340081</v>
      </c>
      <c r="AF490" s="7">
        <v>-8.8662790697999996E-2</v>
      </c>
      <c r="AG490" s="4">
        <v>6</v>
      </c>
      <c r="AH490" s="9">
        <v>1.2523076923E-2</v>
      </c>
      <c r="AI490" s="10">
        <v>4.8840000000000001E-2</v>
      </c>
    </row>
    <row r="491" spans="2:35" x14ac:dyDescent="0.2">
      <c r="B491" s="3" t="s">
        <v>2758</v>
      </c>
      <c r="C491" s="3" t="s">
        <v>2797</v>
      </c>
      <c r="D491" s="3" t="s">
        <v>2771</v>
      </c>
      <c r="E491" s="4" t="s">
        <v>1769</v>
      </c>
      <c r="F491" s="3" t="s">
        <v>1960</v>
      </c>
      <c r="G491" s="19">
        <v>45875</v>
      </c>
      <c r="H491" s="19">
        <v>41866</v>
      </c>
      <c r="I491" s="45">
        <v>2.31</v>
      </c>
      <c r="J491" s="45">
        <v>105.44977375000001</v>
      </c>
      <c r="K491" s="37"/>
      <c r="L491" s="19">
        <v>45625</v>
      </c>
      <c r="M491" s="43">
        <v>316.80495000000002</v>
      </c>
      <c r="N491" s="43">
        <v>3083.0175312000001</v>
      </c>
      <c r="O491" s="37"/>
      <c r="Q491" s="6">
        <v>-4.5454545452999998E-2</v>
      </c>
      <c r="R491" s="6">
        <v>-5.2736434077000002E-2</v>
      </c>
      <c r="S491" s="6">
        <v>-3.7499999999999999E-2</v>
      </c>
      <c r="T491" s="6">
        <v>-4.7964458900999998E-2</v>
      </c>
      <c r="U491" s="6">
        <v>-0.97502992676</v>
      </c>
      <c r="V491" s="6">
        <v>-1.1859123072</v>
      </c>
      <c r="W491" s="6"/>
      <c r="X491" s="6"/>
      <c r="Y491" s="6">
        <v>-0.97309603885999996</v>
      </c>
      <c r="Z491" s="6">
        <v>-1.0518888225</v>
      </c>
      <c r="AB491" s="7">
        <v>1.6848997872</v>
      </c>
      <c r="AC491" s="7">
        <v>0.15829528169000001</v>
      </c>
      <c r="AD491" s="8">
        <v>-0.59373094040999996</v>
      </c>
      <c r="AE491" s="7">
        <v>0.40476190476000001</v>
      </c>
      <c r="AF491" s="7">
        <v>-0.82354260089999998</v>
      </c>
      <c r="AG491" s="4">
        <v>4</v>
      </c>
      <c r="AH491" s="9">
        <v>6.4631782945999999E-2</v>
      </c>
      <c r="AI491" s="10">
        <v>6.67</v>
      </c>
    </row>
    <row r="492" spans="2:35" x14ac:dyDescent="0.2">
      <c r="B492" s="3" t="s">
        <v>1123</v>
      </c>
      <c r="C492" s="3" t="s">
        <v>1567</v>
      </c>
      <c r="D492" s="3" t="s">
        <v>1441</v>
      </c>
      <c r="E492" s="4" t="s">
        <v>1744</v>
      </c>
      <c r="F492" s="3" t="s">
        <v>1956</v>
      </c>
      <c r="G492" s="19">
        <v>45875</v>
      </c>
      <c r="H492" s="19">
        <v>41310</v>
      </c>
      <c r="I492" s="45">
        <v>155.41999999999999</v>
      </c>
      <c r="J492" s="45">
        <v>326.01</v>
      </c>
      <c r="K492" s="37"/>
      <c r="L492" s="19">
        <v>45531</v>
      </c>
      <c r="M492" s="43">
        <v>168505.12064000001</v>
      </c>
      <c r="N492" s="43">
        <v>217155.71014000001</v>
      </c>
      <c r="O492" s="37"/>
      <c r="Q492" s="6">
        <v>-6.3622123148000004E-2</v>
      </c>
      <c r="R492" s="6">
        <v>-7.0904011771999995E-2</v>
      </c>
      <c r="S492" s="6">
        <v>3.5443037974000002E-2</v>
      </c>
      <c r="T492" s="6">
        <v>2.4978579072999999E-2</v>
      </c>
      <c r="U492" s="6">
        <v>-0.50270374043999999</v>
      </c>
      <c r="V492" s="6">
        <v>-0.71358612088999995</v>
      </c>
      <c r="W492" s="6">
        <v>-0.33330473576000003</v>
      </c>
      <c r="X492" s="6">
        <v>-0.86400899780999996</v>
      </c>
      <c r="Y492" s="6">
        <v>-0.25888131229</v>
      </c>
      <c r="Z492" s="6">
        <v>-0.33767409591999997</v>
      </c>
      <c r="AB492" s="7">
        <v>0.49127320430999999</v>
      </c>
      <c r="AC492" s="7">
        <v>5.0134913874000001E-2</v>
      </c>
      <c r="AD492" s="8">
        <v>-0.94609963351000004</v>
      </c>
      <c r="AE492" s="7">
        <v>0.16321760055000001</v>
      </c>
      <c r="AF492" s="7">
        <v>-0.22693258153000001</v>
      </c>
      <c r="AG492" s="4">
        <v>3</v>
      </c>
      <c r="AH492" s="9">
        <v>0</v>
      </c>
      <c r="AI492" s="10">
        <v>0</v>
      </c>
    </row>
    <row r="493" spans="2:35" x14ac:dyDescent="0.2">
      <c r="B493" s="3" t="s">
        <v>2531</v>
      </c>
      <c r="C493" s="3" t="s">
        <v>2568</v>
      </c>
      <c r="D493" s="3" t="s">
        <v>2551</v>
      </c>
      <c r="E493" s="4" t="s">
        <v>1750</v>
      </c>
      <c r="F493" s="3" t="s">
        <v>2560</v>
      </c>
      <c r="G493" s="19">
        <v>45875</v>
      </c>
      <c r="H493" s="19">
        <v>44999</v>
      </c>
      <c r="I493" s="45">
        <v>2.5550000000000002</v>
      </c>
      <c r="J493" s="45">
        <v>2.97</v>
      </c>
      <c r="K493" s="37"/>
      <c r="L493" s="19">
        <v>45567</v>
      </c>
      <c r="M493" s="43">
        <v>36.337209999999999</v>
      </c>
      <c r="N493" s="43">
        <v>71.054109472999997</v>
      </c>
      <c r="O493" s="37"/>
      <c r="Q493" s="6">
        <v>5.9055118109000004E-3</v>
      </c>
      <c r="R493" s="6">
        <v>-1.3763768129E-3</v>
      </c>
      <c r="S493" s="6">
        <v>3.1409501389E-3</v>
      </c>
      <c r="T493" s="6">
        <v>-7.3235087620999997E-3</v>
      </c>
      <c r="U493" s="6">
        <v>0.24029126212999999</v>
      </c>
      <c r="V493" s="6">
        <v>2.9408881689999999E-2</v>
      </c>
      <c r="W493" s="6"/>
      <c r="X493" s="6"/>
      <c r="Y493" s="6">
        <v>0.51183431953000003</v>
      </c>
      <c r="Z493" s="6">
        <v>0.43304153589</v>
      </c>
      <c r="AB493" s="7">
        <v>0.53865867484999996</v>
      </c>
      <c r="AC493" s="7">
        <v>5.5579111973000001E-2</v>
      </c>
      <c r="AD493" s="8">
        <v>0.89484688273000002</v>
      </c>
      <c r="AE493" s="7">
        <v>0.37404580153</v>
      </c>
      <c r="AF493" s="7">
        <v>-0.26200873361999999</v>
      </c>
      <c r="AG493" s="4">
        <v>8</v>
      </c>
      <c r="AH493" s="9">
        <v>0</v>
      </c>
      <c r="AI493" s="10">
        <v>0</v>
      </c>
    </row>
    <row r="494" spans="2:35" x14ac:dyDescent="0.2">
      <c r="B494" s="3" t="s">
        <v>2280</v>
      </c>
      <c r="C494" s="3" t="s">
        <v>2283</v>
      </c>
      <c r="D494" s="3" t="s">
        <v>2285</v>
      </c>
      <c r="E494" s="4" t="s">
        <v>1745</v>
      </c>
      <c r="F494" s="3" t="s">
        <v>1972</v>
      </c>
      <c r="G494" s="19">
        <v>45875</v>
      </c>
      <c r="H494" s="19">
        <v>41866</v>
      </c>
      <c r="I494" s="45">
        <v>6.35</v>
      </c>
      <c r="J494" s="45">
        <v>6.67</v>
      </c>
      <c r="K494" s="37"/>
      <c r="L494" s="19">
        <v>45873</v>
      </c>
      <c r="M494" s="43">
        <v>3069.7424000000001</v>
      </c>
      <c r="N494" s="43">
        <v>5440.1973483000002</v>
      </c>
      <c r="O494" s="37"/>
      <c r="Q494" s="6">
        <v>-1.2441679626999999E-2</v>
      </c>
      <c r="R494" s="6">
        <v>-1.9723568250999999E-2</v>
      </c>
      <c r="S494" s="6">
        <v>5.3067993367000001E-2</v>
      </c>
      <c r="T494" s="6">
        <v>4.2603534466000001E-2</v>
      </c>
      <c r="U494" s="6">
        <v>1.4708171206</v>
      </c>
      <c r="V494" s="6">
        <v>1.2599347402000001</v>
      </c>
      <c r="W494" s="6">
        <v>-0.20724094880999999</v>
      </c>
      <c r="X494" s="6">
        <v>-0.73794521085999998</v>
      </c>
      <c r="Y494" s="6">
        <v>1.1746575342000001</v>
      </c>
      <c r="Z494" s="6">
        <v>1.0958647506000001</v>
      </c>
      <c r="AB494" s="7">
        <v>0.56345965251999997</v>
      </c>
      <c r="AC494" s="7">
        <v>5.9574292665999999E-2</v>
      </c>
      <c r="AD494" s="8">
        <v>3.2109457871</v>
      </c>
      <c r="AE494" s="7">
        <v>0.43013698630000002</v>
      </c>
      <c r="AF494" s="7">
        <v>-0.10153846153</v>
      </c>
      <c r="AG494" s="4">
        <v>6</v>
      </c>
      <c r="AH494" s="9">
        <v>0</v>
      </c>
      <c r="AI494" s="10">
        <v>0</v>
      </c>
    </row>
    <row r="495" spans="2:35" x14ac:dyDescent="0.2">
      <c r="B495" s="3" t="s">
        <v>209</v>
      </c>
      <c r="C495" s="3" t="s">
        <v>588</v>
      </c>
      <c r="D495" s="3" t="s">
        <v>803</v>
      </c>
      <c r="E495" s="4" t="s">
        <v>1745</v>
      </c>
      <c r="F495" s="3" t="s">
        <v>1956</v>
      </c>
      <c r="G495" s="19">
        <v>45875</v>
      </c>
      <c r="H495" s="19">
        <v>41809</v>
      </c>
      <c r="I495" s="45">
        <v>22.52</v>
      </c>
      <c r="J495" s="45">
        <v>22.544799999999999</v>
      </c>
      <c r="K495" s="37"/>
      <c r="L495" s="19">
        <v>45866</v>
      </c>
      <c r="M495" s="43">
        <v>114.1764</v>
      </c>
      <c r="N495" s="43">
        <v>235.95520762999999</v>
      </c>
      <c r="O495" s="37"/>
      <c r="Q495" s="6">
        <v>1.0300398376000001E-2</v>
      </c>
      <c r="R495" s="6">
        <v>3.018509753E-3</v>
      </c>
      <c r="S495" s="6">
        <v>1.6662979833E-2</v>
      </c>
      <c r="T495" s="6">
        <v>6.1985209322000002E-3</v>
      </c>
      <c r="U495" s="6"/>
      <c r="V495" s="6"/>
      <c r="W495" s="6"/>
      <c r="X495" s="6"/>
      <c r="Y495" s="6">
        <v>9.6381260255000004E-2</v>
      </c>
      <c r="Z495" s="6">
        <v>1.7588476621E-2</v>
      </c>
      <c r="AB495" s="7"/>
      <c r="AC495" s="7"/>
      <c r="AD495" s="8"/>
      <c r="AE495" s="7">
        <v>7.3325560969999995E-2</v>
      </c>
      <c r="AF495" s="7">
        <v>-6.1685662837999998E-2</v>
      </c>
      <c r="AG495" s="4"/>
      <c r="AH495" s="9"/>
      <c r="AI495" s="10">
        <v>3.3329999999999999E-2</v>
      </c>
    </row>
    <row r="496" spans="2:35" x14ac:dyDescent="0.2">
      <c r="B496" s="3" t="s">
        <v>1940</v>
      </c>
      <c r="C496" s="3" t="s">
        <v>2017</v>
      </c>
      <c r="D496" s="3" t="s">
        <v>1951</v>
      </c>
      <c r="E496" s="4" t="s">
        <v>1741</v>
      </c>
      <c r="F496" s="3" t="s">
        <v>1969</v>
      </c>
      <c r="G496" s="19">
        <v>45875</v>
      </c>
      <c r="H496" s="19">
        <v>44112</v>
      </c>
      <c r="I496" s="45">
        <v>2.8</v>
      </c>
      <c r="J496" s="45">
        <v>3.17</v>
      </c>
      <c r="K496" s="37"/>
      <c r="L496" s="19">
        <v>45856</v>
      </c>
      <c r="M496" s="43">
        <v>112.24639999999999</v>
      </c>
      <c r="N496" s="43">
        <v>75.796362521999995</v>
      </c>
      <c r="O496" s="37"/>
      <c r="Q496" s="6">
        <v>-4.1095890410000002E-2</v>
      </c>
      <c r="R496" s="6">
        <v>-4.8377779034E-2</v>
      </c>
      <c r="S496" s="6">
        <v>0.11999999998999999</v>
      </c>
      <c r="T496" s="6">
        <v>0.10953554108999999</v>
      </c>
      <c r="U496" s="6">
        <v>0.91699604742999996</v>
      </c>
      <c r="V496" s="6">
        <v>0.70611366699</v>
      </c>
      <c r="W496" s="6">
        <v>0.37053318524000001</v>
      </c>
      <c r="X496" s="6">
        <v>-0.16017107681000001</v>
      </c>
      <c r="Y496" s="6">
        <v>0.74684846925000004</v>
      </c>
      <c r="Z496" s="6">
        <v>0.66805568561999995</v>
      </c>
      <c r="AB496" s="7">
        <v>0.68443371898000005</v>
      </c>
      <c r="AC496" s="7">
        <v>7.2195382565999999E-2</v>
      </c>
      <c r="AD496" s="8">
        <v>2.2008195879999999</v>
      </c>
      <c r="AE496" s="7">
        <v>0.40243902439000001</v>
      </c>
      <c r="AF496" s="7">
        <v>-0.22608695651999999</v>
      </c>
      <c r="AG496" s="4">
        <v>8</v>
      </c>
      <c r="AH496" s="9">
        <v>6.4935064934999995E-2</v>
      </c>
      <c r="AI496" s="10">
        <v>0.02</v>
      </c>
    </row>
    <row r="497" spans="2:35" x14ac:dyDescent="0.2">
      <c r="B497" s="3" t="s">
        <v>1124</v>
      </c>
      <c r="C497" s="3" t="s">
        <v>1568</v>
      </c>
      <c r="D497" s="3" t="s">
        <v>1442</v>
      </c>
      <c r="E497" s="4" t="s">
        <v>1741</v>
      </c>
      <c r="F497" s="3" t="s">
        <v>1961</v>
      </c>
      <c r="G497" s="19">
        <v>45875</v>
      </c>
      <c r="H497" s="19">
        <v>44501</v>
      </c>
      <c r="I497" s="45">
        <v>3.74</v>
      </c>
      <c r="J497" s="45">
        <v>3.74</v>
      </c>
      <c r="K497" s="37"/>
      <c r="L497" s="19">
        <v>45875</v>
      </c>
      <c r="M497" s="43">
        <v>18336.004499999999</v>
      </c>
      <c r="N497" s="43">
        <v>3757.9721509000001</v>
      </c>
      <c r="O497" s="37"/>
      <c r="Q497" s="6">
        <v>0.10979228486000001</v>
      </c>
      <c r="R497" s="6">
        <v>0.10251039624</v>
      </c>
      <c r="S497" s="6">
        <v>0.73953488371999998</v>
      </c>
      <c r="T497" s="6">
        <v>0.72907042481999995</v>
      </c>
      <c r="U497" s="6">
        <v>2.5283018868</v>
      </c>
      <c r="V497" s="6">
        <v>2.3174195063999998</v>
      </c>
      <c r="W497" s="6">
        <v>-0.56662804172000003</v>
      </c>
      <c r="X497" s="6">
        <v>-1.0973323038</v>
      </c>
      <c r="Y497" s="6">
        <v>3.4</v>
      </c>
      <c r="Z497" s="6">
        <v>3.3212072163999999</v>
      </c>
      <c r="AB497" s="7">
        <v>1.1039783146</v>
      </c>
      <c r="AC497" s="7">
        <v>0.12216425371</v>
      </c>
      <c r="AD497" s="8">
        <v>4.2101428007999999</v>
      </c>
      <c r="AE497" s="7">
        <v>0.86069651741999997</v>
      </c>
      <c r="AF497" s="7">
        <v>-0.1694214876</v>
      </c>
      <c r="AG497" s="4">
        <v>6</v>
      </c>
      <c r="AH497" s="9">
        <v>0</v>
      </c>
      <c r="AI497" s="10">
        <v>0</v>
      </c>
    </row>
    <row r="498" spans="2:35" x14ac:dyDescent="0.2">
      <c r="B498" s="3" t="s">
        <v>210</v>
      </c>
      <c r="C498" s="3" t="s">
        <v>2798</v>
      </c>
      <c r="D498" s="3" t="s">
        <v>804</v>
      </c>
      <c r="E498" s="4" t="s">
        <v>1743</v>
      </c>
      <c r="F498" s="3" t="s">
        <v>1961</v>
      </c>
      <c r="G498" s="19">
        <v>45875</v>
      </c>
      <c r="H498" s="19">
        <v>40546</v>
      </c>
      <c r="I498" s="45">
        <v>24.51</v>
      </c>
      <c r="J498" s="45">
        <v>29.24</v>
      </c>
      <c r="K498" s="37"/>
      <c r="L498" s="19">
        <v>45824</v>
      </c>
      <c r="M498" s="43">
        <v>23435.481599999999</v>
      </c>
      <c r="N498" s="43">
        <v>25823.667621000001</v>
      </c>
      <c r="O498" s="37"/>
      <c r="Q498" s="6">
        <v>-2.6994839222000001E-2</v>
      </c>
      <c r="R498" s="6">
        <v>-3.4276727845E-2</v>
      </c>
      <c r="S498" s="6">
        <v>-0.10383912248</v>
      </c>
      <c r="T498" s="6">
        <v>-0.11430358138000001</v>
      </c>
      <c r="U498" s="6">
        <v>0.1903836814</v>
      </c>
      <c r="V498" s="6">
        <v>-2.0498699044999999E-2</v>
      </c>
      <c r="W498" s="6">
        <v>0.47030593880999999</v>
      </c>
      <c r="X498" s="6">
        <v>-6.0398323237999998E-2</v>
      </c>
      <c r="Y498" s="6">
        <v>-4.2578125000000001E-2</v>
      </c>
      <c r="Z498" s="6">
        <v>-0.12137090863</v>
      </c>
      <c r="AB498" s="7">
        <v>0.34500823022999999</v>
      </c>
      <c r="AC498" s="7">
        <v>3.5829125064000003E-2</v>
      </c>
      <c r="AD498" s="8">
        <v>0.65267443440999995</v>
      </c>
      <c r="AE498" s="7">
        <v>0.18478790834</v>
      </c>
      <c r="AF498" s="7">
        <v>-8.0078125001000006E-2</v>
      </c>
      <c r="AG498" s="4">
        <v>5</v>
      </c>
      <c r="AH498" s="9">
        <v>0</v>
      </c>
      <c r="AI498" s="10">
        <v>0</v>
      </c>
    </row>
    <row r="499" spans="2:35" x14ac:dyDescent="0.2">
      <c r="B499" s="3" t="s">
        <v>2070</v>
      </c>
      <c r="C499" s="3" t="s">
        <v>2115</v>
      </c>
      <c r="D499" s="3" t="s">
        <v>2079</v>
      </c>
      <c r="E499" s="4" t="s">
        <v>1745</v>
      </c>
      <c r="F499" s="3" t="s">
        <v>1961</v>
      </c>
      <c r="G499" s="19">
        <v>45875</v>
      </c>
      <c r="H499" s="19">
        <v>44231</v>
      </c>
      <c r="I499" s="45">
        <v>32.1</v>
      </c>
      <c r="J499" s="45">
        <v>38.65</v>
      </c>
      <c r="K499" s="37"/>
      <c r="L499" s="19">
        <v>45810</v>
      </c>
      <c r="M499" s="43">
        <v>18762.610499999999</v>
      </c>
      <c r="N499" s="43">
        <v>13401.419286</v>
      </c>
      <c r="O499" s="37"/>
      <c r="Q499" s="6">
        <v>-1.2307692308000001E-2</v>
      </c>
      <c r="R499" s="6">
        <v>-1.9589580932E-2</v>
      </c>
      <c r="S499" s="6">
        <v>-2.7861901878999999E-2</v>
      </c>
      <c r="T499" s="6">
        <v>-3.8326360779999999E-2</v>
      </c>
      <c r="U499" s="6">
        <v>-0.15681639085999999</v>
      </c>
      <c r="V499" s="6">
        <v>-0.3676987713</v>
      </c>
      <c r="W499" s="6">
        <v>-0.40992647058999998</v>
      </c>
      <c r="X499" s="6">
        <v>-0.94063073263999997</v>
      </c>
      <c r="Y499" s="6">
        <v>8.8135593220000003E-2</v>
      </c>
      <c r="Z499" s="6">
        <v>9.3428095862000005E-3</v>
      </c>
      <c r="AB499" s="7">
        <v>0.42570142407</v>
      </c>
      <c r="AC499" s="7">
        <v>4.4056180548999999E-2</v>
      </c>
      <c r="AD499" s="8">
        <v>-0.34305712288000001</v>
      </c>
      <c r="AE499" s="7">
        <v>0.21594684384999999</v>
      </c>
      <c r="AF499" s="7">
        <v>-0.14262295082000001</v>
      </c>
      <c r="AG499" s="4">
        <v>7</v>
      </c>
      <c r="AH499" s="9">
        <v>0</v>
      </c>
      <c r="AI499" s="10">
        <v>0</v>
      </c>
    </row>
    <row r="500" spans="2:35" x14ac:dyDescent="0.2">
      <c r="B500" s="3" t="s">
        <v>1125</v>
      </c>
      <c r="C500" s="3" t="s">
        <v>2708</v>
      </c>
      <c r="D500" s="3" t="s">
        <v>1443</v>
      </c>
      <c r="E500" s="4" t="s">
        <v>409</v>
      </c>
      <c r="F500" s="3" t="s">
        <v>1961</v>
      </c>
      <c r="G500" s="19">
        <v>45875</v>
      </c>
      <c r="H500" s="19">
        <v>42894</v>
      </c>
      <c r="I500" s="45">
        <v>1.64</v>
      </c>
      <c r="J500" s="45">
        <v>2.8050000000000002</v>
      </c>
      <c r="K500" s="37"/>
      <c r="L500" s="19">
        <v>45560</v>
      </c>
      <c r="M500" s="43">
        <v>38.638399999999997</v>
      </c>
      <c r="N500" s="43">
        <v>433.92376858</v>
      </c>
      <c r="O500" s="37"/>
      <c r="Q500" s="6">
        <v>-1.7964071857E-2</v>
      </c>
      <c r="R500" s="6">
        <v>-2.5245960481000002E-2</v>
      </c>
      <c r="S500" s="6">
        <v>-7.6056338028000006E-2</v>
      </c>
      <c r="T500" s="6">
        <v>-8.6520796928999999E-2</v>
      </c>
      <c r="U500" s="6">
        <v>-0.30801687764000002</v>
      </c>
      <c r="V500" s="6">
        <v>-0.51889925808000004</v>
      </c>
      <c r="W500" s="6">
        <v>-0.33870967742000002</v>
      </c>
      <c r="X500" s="6">
        <v>-0.86941393947000001</v>
      </c>
      <c r="Y500" s="6">
        <v>-3.5294117648000001E-2</v>
      </c>
      <c r="Z500" s="6">
        <v>-0.11408690128</v>
      </c>
      <c r="AB500" s="7">
        <v>0.64344902984999996</v>
      </c>
      <c r="AC500" s="7">
        <v>6.5904131889000003E-2</v>
      </c>
      <c r="AD500" s="8">
        <v>-0.34575975431</v>
      </c>
      <c r="AE500" s="7">
        <v>0.20117647058999999</v>
      </c>
      <c r="AF500" s="7">
        <v>-0.29411764705999999</v>
      </c>
      <c r="AG500" s="4">
        <v>4</v>
      </c>
      <c r="AH500" s="9">
        <v>0</v>
      </c>
      <c r="AI500" s="10">
        <v>0</v>
      </c>
    </row>
    <row r="501" spans="2:35" x14ac:dyDescent="0.2">
      <c r="B501" s="3" t="s">
        <v>1126</v>
      </c>
      <c r="C501" s="3" t="s">
        <v>1569</v>
      </c>
      <c r="D501" s="3" t="s">
        <v>1444</v>
      </c>
      <c r="E501" s="4" t="s">
        <v>409</v>
      </c>
      <c r="F501" s="3" t="s">
        <v>1961</v>
      </c>
      <c r="G501" s="19">
        <v>45875</v>
      </c>
      <c r="H501" s="19">
        <v>41016</v>
      </c>
      <c r="I501" s="45">
        <v>1.75</v>
      </c>
      <c r="J501" s="45">
        <v>2.64</v>
      </c>
      <c r="K501" s="37"/>
      <c r="L501" s="19">
        <v>45548</v>
      </c>
      <c r="M501" s="43">
        <v>93.045749999999998</v>
      </c>
      <c r="N501" s="43">
        <v>203.71490460000001</v>
      </c>
      <c r="O501" s="37"/>
      <c r="Q501" s="6">
        <v>-1.6853932584999998E-2</v>
      </c>
      <c r="R501" s="6">
        <v>-2.4135821209E-2</v>
      </c>
      <c r="S501" s="6">
        <v>1.7441860465999999E-2</v>
      </c>
      <c r="T501" s="6">
        <v>6.9774015646999997E-3</v>
      </c>
      <c r="U501" s="6">
        <v>-4.3715846995000002E-2</v>
      </c>
      <c r="V501" s="6">
        <v>-0.25459822743999999</v>
      </c>
      <c r="W501" s="6">
        <v>-0.21524663677</v>
      </c>
      <c r="X501" s="6">
        <v>-0.74595089881999999</v>
      </c>
      <c r="Y501" s="6">
        <v>-0.1935483871</v>
      </c>
      <c r="Z501" s="6">
        <v>-0.27234117073000003</v>
      </c>
      <c r="AB501" s="7">
        <v>0.65783833880999998</v>
      </c>
      <c r="AC501" s="7">
        <v>7.2540820155000005E-2</v>
      </c>
      <c r="AD501" s="8">
        <v>7.1237291836E-2</v>
      </c>
      <c r="AE501" s="7">
        <v>0.11845730027</v>
      </c>
      <c r="AF501" s="7">
        <v>-0.17873303166999999</v>
      </c>
      <c r="AG501" s="4">
        <v>5</v>
      </c>
      <c r="AH501" s="9">
        <v>0</v>
      </c>
      <c r="AI501" s="10">
        <v>0</v>
      </c>
    </row>
    <row r="502" spans="2:35" x14ac:dyDescent="0.2">
      <c r="B502" s="3" t="s">
        <v>1127</v>
      </c>
      <c r="C502" s="3" t="s">
        <v>1570</v>
      </c>
      <c r="D502" s="3" t="s">
        <v>1445</v>
      </c>
      <c r="E502" s="4" t="s">
        <v>1747</v>
      </c>
      <c r="F502" s="3" t="s">
        <v>1961</v>
      </c>
      <c r="G502" s="19">
        <v>45875</v>
      </c>
      <c r="H502" s="19">
        <v>43046</v>
      </c>
      <c r="I502" s="45">
        <v>0.84</v>
      </c>
      <c r="J502" s="45">
        <v>2.7</v>
      </c>
      <c r="K502" s="37"/>
      <c r="L502" s="19">
        <v>45701</v>
      </c>
      <c r="M502" s="43">
        <v>134.31684000000001</v>
      </c>
      <c r="N502" s="43">
        <v>404.05360367999998</v>
      </c>
      <c r="O502" s="37"/>
      <c r="Q502" s="6">
        <v>-4.5454545454000003E-2</v>
      </c>
      <c r="R502" s="6">
        <v>-5.2736434078000001E-2</v>
      </c>
      <c r="S502" s="6">
        <v>4.6859421736000002E-2</v>
      </c>
      <c r="T502" s="6">
        <v>3.6394962835000003E-2</v>
      </c>
      <c r="U502" s="6">
        <v>-0.41666666667000002</v>
      </c>
      <c r="V502" s="6">
        <v>-0.62754904711000004</v>
      </c>
      <c r="W502" s="6">
        <v>-0.71134020619000005</v>
      </c>
      <c r="X502" s="6">
        <v>-1.2420444682</v>
      </c>
      <c r="Y502" s="6">
        <v>-0.65991902834000005</v>
      </c>
      <c r="Z502" s="6">
        <v>-0.73871181197000002</v>
      </c>
      <c r="AB502" s="7">
        <v>1.2275517767999999</v>
      </c>
      <c r="AC502" s="7">
        <v>0.1047468941</v>
      </c>
      <c r="AD502" s="8">
        <v>9.4463015442000003E-2</v>
      </c>
      <c r="AE502" s="7">
        <v>0.66666666666999996</v>
      </c>
      <c r="AF502" s="7">
        <v>-0.52794117647000005</v>
      </c>
      <c r="AG502" s="4">
        <v>5</v>
      </c>
      <c r="AH502" s="9">
        <v>0</v>
      </c>
      <c r="AI502" s="10">
        <v>0</v>
      </c>
    </row>
    <row r="503" spans="2:35" x14ac:dyDescent="0.2">
      <c r="B503" s="3" t="s">
        <v>2149</v>
      </c>
      <c r="C503" s="3" t="s">
        <v>2157</v>
      </c>
      <c r="D503" s="3" t="s">
        <v>2150</v>
      </c>
      <c r="E503" s="4" t="s">
        <v>1741</v>
      </c>
      <c r="F503" s="3" t="s">
        <v>1988</v>
      </c>
      <c r="G503" s="19">
        <v>45875</v>
      </c>
      <c r="H503" s="19">
        <v>44305</v>
      </c>
      <c r="I503" s="45">
        <v>0.98519999999999996</v>
      </c>
      <c r="J503" s="45">
        <v>3.3</v>
      </c>
      <c r="K503" s="37"/>
      <c r="L503" s="19">
        <v>45625</v>
      </c>
      <c r="M503" s="43">
        <v>10.5642996</v>
      </c>
      <c r="N503" s="43">
        <v>44.228832971000003</v>
      </c>
      <c r="O503" s="37"/>
      <c r="Q503" s="6">
        <v>-1.4317015335999999E-2</v>
      </c>
      <c r="R503" s="6">
        <v>-2.1598903961000001E-2</v>
      </c>
      <c r="S503" s="6">
        <v>-6.1714285713999999E-2</v>
      </c>
      <c r="T503" s="6">
        <v>-7.2178744614999998E-2</v>
      </c>
      <c r="U503" s="6">
        <v>-0.51467980296000004</v>
      </c>
      <c r="V503" s="6">
        <v>-0.7255621834</v>
      </c>
      <c r="W503" s="6">
        <v>-0.99948687393000002</v>
      </c>
      <c r="X503" s="6">
        <v>-1.530191136</v>
      </c>
      <c r="Y503" s="6">
        <v>-0.56407079646000002</v>
      </c>
      <c r="Z503" s="6">
        <v>-0.64286358009</v>
      </c>
      <c r="AB503" s="7">
        <v>0.96525541429999995</v>
      </c>
      <c r="AC503" s="7">
        <v>0.10306511292999999</v>
      </c>
      <c r="AD503" s="8">
        <v>-0.26443840363999999</v>
      </c>
      <c r="AE503" s="7">
        <v>0.70103092782999998</v>
      </c>
      <c r="AF503" s="7">
        <v>-0.33303546879000001</v>
      </c>
      <c r="AG503" s="4">
        <v>3</v>
      </c>
      <c r="AH503" s="9">
        <v>0</v>
      </c>
      <c r="AI503" s="10">
        <v>0</v>
      </c>
    </row>
    <row r="504" spans="2:35" x14ac:dyDescent="0.2">
      <c r="B504" s="3" t="s">
        <v>211</v>
      </c>
      <c r="C504" s="3" t="s">
        <v>2521</v>
      </c>
      <c r="D504" s="3" t="s">
        <v>805</v>
      </c>
      <c r="E504" s="4" t="s">
        <v>1762</v>
      </c>
      <c r="F504" s="3" t="s">
        <v>1956</v>
      </c>
      <c r="G504" s="19">
        <v>45875</v>
      </c>
      <c r="H504" s="19">
        <v>40546</v>
      </c>
      <c r="I504" s="45">
        <v>16.07</v>
      </c>
      <c r="J504" s="45">
        <v>23.094214606000001</v>
      </c>
      <c r="K504" s="37"/>
      <c r="L504" s="19">
        <v>45645</v>
      </c>
      <c r="M504" s="43">
        <v>271496.88086999999</v>
      </c>
      <c r="N504" s="43">
        <v>225562.09432</v>
      </c>
      <c r="O504" s="37"/>
      <c r="Q504" s="6">
        <v>-8.0246913584999992E-3</v>
      </c>
      <c r="R504" s="6">
        <v>-1.5306579981999999E-2</v>
      </c>
      <c r="S504" s="6">
        <v>-0.15242616034000001</v>
      </c>
      <c r="T504" s="6">
        <v>-0.16289061924000001</v>
      </c>
      <c r="U504" s="6">
        <v>-0.21470615983999999</v>
      </c>
      <c r="V504" s="6">
        <v>-0.42558854028999998</v>
      </c>
      <c r="W504" s="6">
        <v>-0.14050758339</v>
      </c>
      <c r="X504" s="6">
        <v>-0.67121184544000001</v>
      </c>
      <c r="Y504" s="6">
        <v>-0.25653758094000001</v>
      </c>
      <c r="Z504" s="6">
        <v>-0.33533036457999998</v>
      </c>
      <c r="AB504" s="7">
        <v>0.24878370373</v>
      </c>
      <c r="AC504" s="7">
        <v>2.5693141796000001E-2</v>
      </c>
      <c r="AD504" s="8">
        <v>-1.0097779722</v>
      </c>
      <c r="AE504" s="7">
        <v>5.5475848876000003E-2</v>
      </c>
      <c r="AF504" s="7">
        <v>-9.7679438748000003E-2</v>
      </c>
      <c r="AG504" s="4">
        <v>1</v>
      </c>
      <c r="AH504" s="9">
        <v>2.4138256313000001E-2</v>
      </c>
      <c r="AI504" s="10">
        <v>0.50666199999999995</v>
      </c>
    </row>
    <row r="505" spans="2:35" x14ac:dyDescent="0.2">
      <c r="B505" s="3" t="s">
        <v>212</v>
      </c>
      <c r="C505" s="3" t="s">
        <v>589</v>
      </c>
      <c r="D505" s="3" t="s">
        <v>806</v>
      </c>
      <c r="E505" s="4" t="s">
        <v>1747</v>
      </c>
      <c r="F505" s="3" t="s">
        <v>1984</v>
      </c>
      <c r="G505" s="19">
        <v>45875</v>
      </c>
      <c r="H505" s="19">
        <v>40546</v>
      </c>
      <c r="I505" s="45">
        <v>23.6</v>
      </c>
      <c r="J505" s="45">
        <v>23.88</v>
      </c>
      <c r="K505" s="37"/>
      <c r="L505" s="19">
        <v>45863</v>
      </c>
      <c r="M505" s="43">
        <v>53347.115599999997</v>
      </c>
      <c r="N505" s="43">
        <v>52495.865235999998</v>
      </c>
      <c r="O505" s="37"/>
      <c r="Q505" s="6">
        <v>1.6365202411E-2</v>
      </c>
      <c r="R505" s="6">
        <v>9.0833137874000002E-3</v>
      </c>
      <c r="S505" s="6">
        <v>4.8888888888999997E-2</v>
      </c>
      <c r="T505" s="6">
        <v>3.8424429987999997E-2</v>
      </c>
      <c r="U505" s="6">
        <v>0.53463192177999996</v>
      </c>
      <c r="V505" s="6">
        <v>0.32374954134</v>
      </c>
      <c r="W505" s="6">
        <v>1.9820706819</v>
      </c>
      <c r="X505" s="6">
        <v>1.4513664199</v>
      </c>
      <c r="Y505" s="6">
        <v>0.58415720820999995</v>
      </c>
      <c r="Z505" s="6">
        <v>0.50536442457999997</v>
      </c>
      <c r="AB505" s="7">
        <v>0.27095548886999998</v>
      </c>
      <c r="AC505" s="7">
        <v>2.8059166548E-2</v>
      </c>
      <c r="AD505" s="8">
        <v>1.9789397337000001</v>
      </c>
      <c r="AE505" s="7">
        <v>0.10490693739</v>
      </c>
      <c r="AF505" s="7">
        <v>-8.8495575223E-2</v>
      </c>
      <c r="AG505" s="4">
        <v>8</v>
      </c>
      <c r="AH505" s="9">
        <v>7.9341873112E-2</v>
      </c>
      <c r="AI505" s="10">
        <v>1.3131079999999999</v>
      </c>
    </row>
    <row r="506" spans="2:35" x14ac:dyDescent="0.2">
      <c r="B506" s="3" t="s">
        <v>2990</v>
      </c>
      <c r="C506" s="3" t="s">
        <v>3079</v>
      </c>
      <c r="D506" s="3" t="s">
        <v>3161</v>
      </c>
      <c r="E506" s="4" t="s">
        <v>1741</v>
      </c>
      <c r="F506" s="3" t="s">
        <v>1960</v>
      </c>
      <c r="G506" s="19">
        <v>45875</v>
      </c>
      <c r="H506" s="19">
        <v>45657</v>
      </c>
      <c r="I506" s="45">
        <v>1.25</v>
      </c>
      <c r="J506" s="45"/>
      <c r="K506" s="37"/>
      <c r="L506" s="19"/>
      <c r="M506" s="43">
        <v>335.17250000000001</v>
      </c>
      <c r="N506" s="43">
        <v>1521.9746978000001</v>
      </c>
      <c r="O506" s="37"/>
      <c r="Q506" s="6">
        <v>0</v>
      </c>
      <c r="R506" s="6">
        <v>-7.2818886237999998E-3</v>
      </c>
      <c r="S506" s="6">
        <v>0.11607142857</v>
      </c>
      <c r="T506" s="6">
        <v>0.10560696966999999</v>
      </c>
      <c r="U506" s="6"/>
      <c r="V506" s="6"/>
      <c r="W506" s="6"/>
      <c r="X506" s="6"/>
      <c r="Y506" s="6">
        <v>-0.6875</v>
      </c>
      <c r="Z506" s="6">
        <v>-0.76629278362999997</v>
      </c>
      <c r="AB506" s="7"/>
      <c r="AC506" s="7"/>
      <c r="AD506" s="8"/>
      <c r="AE506" s="7">
        <v>0.14678899082999999</v>
      </c>
      <c r="AF506" s="7">
        <v>-0.60697674419000003</v>
      </c>
      <c r="AG506" s="4"/>
      <c r="AH506" s="9"/>
      <c r="AI506" s="10"/>
    </row>
    <row r="507" spans="2:35" x14ac:dyDescent="0.2">
      <c r="B507" s="3" t="s">
        <v>1128</v>
      </c>
      <c r="C507" s="3" t="s">
        <v>1571</v>
      </c>
      <c r="D507" s="3" t="s">
        <v>1446</v>
      </c>
      <c r="E507" s="4" t="s">
        <v>1751</v>
      </c>
      <c r="F507" s="3" t="s">
        <v>1972</v>
      </c>
      <c r="G507" s="19">
        <v>45875</v>
      </c>
      <c r="H507" s="19">
        <v>43684</v>
      </c>
      <c r="I507" s="45">
        <v>13.98</v>
      </c>
      <c r="J507" s="45">
        <v>19.53</v>
      </c>
      <c r="K507" s="37"/>
      <c r="L507" s="19">
        <v>45625</v>
      </c>
      <c r="M507" s="43">
        <v>18824.531340000001</v>
      </c>
      <c r="N507" s="43">
        <v>18739.886465</v>
      </c>
      <c r="O507" s="37"/>
      <c r="Q507" s="6">
        <v>-1.0615711252999999E-2</v>
      </c>
      <c r="R507" s="6">
        <v>-1.7897599877000001E-2</v>
      </c>
      <c r="S507" s="6">
        <v>-7.7836411610000003E-2</v>
      </c>
      <c r="T507" s="6">
        <v>-8.8300870510999996E-2</v>
      </c>
      <c r="U507" s="6">
        <v>-0.17375886525000001</v>
      </c>
      <c r="V507" s="6">
        <v>-0.38464124569000002</v>
      </c>
      <c r="W507" s="6">
        <v>-0.63113456463999995</v>
      </c>
      <c r="X507" s="6">
        <v>-1.1618388266999999</v>
      </c>
      <c r="Y507" s="6">
        <v>-0.16287425150000001</v>
      </c>
      <c r="Z507" s="6">
        <v>-0.24166703513000001</v>
      </c>
      <c r="AB507" s="7">
        <v>0.42907628813999998</v>
      </c>
      <c r="AC507" s="7">
        <v>4.3880052741E-2</v>
      </c>
      <c r="AD507" s="8">
        <v>-0.34204362821000001</v>
      </c>
      <c r="AE507" s="7">
        <v>0.14344262294999999</v>
      </c>
      <c r="AF507" s="7">
        <v>-0.20518602028999999</v>
      </c>
      <c r="AG507" s="4">
        <v>6</v>
      </c>
      <c r="AH507" s="9">
        <v>0</v>
      </c>
      <c r="AI507" s="10">
        <v>0</v>
      </c>
    </row>
    <row r="508" spans="2:35" x14ac:dyDescent="0.2">
      <c r="B508" s="3" t="s">
        <v>1129</v>
      </c>
      <c r="C508" s="3" t="s">
        <v>1572</v>
      </c>
      <c r="D508" s="3" t="s">
        <v>1447</v>
      </c>
      <c r="E508" s="4" t="s">
        <v>1766</v>
      </c>
      <c r="F508" s="3" t="s">
        <v>1961</v>
      </c>
      <c r="G508" s="19">
        <v>45875</v>
      </c>
      <c r="H508" s="19">
        <v>43754</v>
      </c>
      <c r="I508" s="45">
        <v>2.145</v>
      </c>
      <c r="J508" s="45">
        <v>3.02</v>
      </c>
      <c r="K508" s="37"/>
      <c r="L508" s="19">
        <v>45639</v>
      </c>
      <c r="M508" s="43">
        <v>10.954515000000001</v>
      </c>
      <c r="N508" s="43">
        <v>35.740498250999998</v>
      </c>
      <c r="O508" s="37"/>
      <c r="Q508" s="6">
        <v>2.3364485986999998E-3</v>
      </c>
      <c r="R508" s="6">
        <v>-4.9454400250000001E-3</v>
      </c>
      <c r="S508" s="6">
        <v>0.17857142857</v>
      </c>
      <c r="T508" s="6">
        <v>0.16810696966999999</v>
      </c>
      <c r="U508" s="6">
        <v>-4.2410714285999997E-2</v>
      </c>
      <c r="V508" s="6">
        <v>-0.25329309473</v>
      </c>
      <c r="W508" s="6">
        <v>-0.22282608696</v>
      </c>
      <c r="X508" s="6">
        <v>-0.75353034901000004</v>
      </c>
      <c r="Y508" s="6">
        <v>0.16576086957</v>
      </c>
      <c r="Z508" s="6">
        <v>8.6968085932000005E-2</v>
      </c>
      <c r="AB508" s="7">
        <v>1.0390740977999999</v>
      </c>
      <c r="AC508" s="7">
        <v>0.12864931641999999</v>
      </c>
      <c r="AD508" s="8">
        <v>0.59449098808</v>
      </c>
      <c r="AE508" s="7">
        <v>0.25280898876000002</v>
      </c>
      <c r="AF508" s="7">
        <v>-0.18561607615</v>
      </c>
      <c r="AG508" s="4">
        <v>5</v>
      </c>
      <c r="AH508" s="9">
        <v>0</v>
      </c>
      <c r="AI508" s="10">
        <v>0</v>
      </c>
    </row>
    <row r="509" spans="2:35" x14ac:dyDescent="0.2">
      <c r="B509" s="3" t="s">
        <v>2836</v>
      </c>
      <c r="C509" s="3" t="s">
        <v>2931</v>
      </c>
      <c r="D509" s="3" t="s">
        <v>2886</v>
      </c>
      <c r="E509" s="4" t="s">
        <v>409</v>
      </c>
      <c r="F509" s="3" t="s">
        <v>1960</v>
      </c>
      <c r="G509" s="19">
        <v>45875</v>
      </c>
      <c r="H509" s="19">
        <v>45560</v>
      </c>
      <c r="I509" s="45">
        <v>0.68899999999999995</v>
      </c>
      <c r="J509" s="45"/>
      <c r="K509" s="37"/>
      <c r="L509" s="19"/>
      <c r="M509" s="43">
        <v>217.15419700000001</v>
      </c>
      <c r="N509" s="43">
        <v>1963.8939538</v>
      </c>
      <c r="O509" s="37"/>
      <c r="Q509" s="6">
        <v>-8.4904302776000005E-3</v>
      </c>
      <c r="R509" s="6">
        <v>-1.5772318901000001E-2</v>
      </c>
      <c r="S509" s="6">
        <v>0.23035714286</v>
      </c>
      <c r="T509" s="6">
        <v>0.21989268396</v>
      </c>
      <c r="U509" s="6"/>
      <c r="V509" s="6"/>
      <c r="W509" s="6"/>
      <c r="X509" s="6"/>
      <c r="Y509" s="6">
        <v>-0.36203703704000001</v>
      </c>
      <c r="Z509" s="6">
        <v>-0.44082982066999998</v>
      </c>
      <c r="AB509" s="7"/>
      <c r="AC509" s="7"/>
      <c r="AD509" s="8"/>
      <c r="AE509" s="7">
        <v>0.95275590551</v>
      </c>
      <c r="AF509" s="7">
        <v>-0.68168830518000001</v>
      </c>
      <c r="AG509" s="4"/>
      <c r="AH509" s="9"/>
      <c r="AI509" s="10"/>
    </row>
    <row r="510" spans="2:35" x14ac:dyDescent="0.2">
      <c r="B510" s="3" t="s">
        <v>2228</v>
      </c>
      <c r="C510" s="3" t="s">
        <v>3080</v>
      </c>
      <c r="D510" s="3" t="s">
        <v>2238</v>
      </c>
      <c r="E510" s="4" t="s">
        <v>1751</v>
      </c>
      <c r="F510" s="3" t="s">
        <v>1960</v>
      </c>
      <c r="G510" s="19">
        <v>45875</v>
      </c>
      <c r="H510" s="19">
        <v>44389</v>
      </c>
      <c r="I510" s="45">
        <v>1.22</v>
      </c>
      <c r="J510" s="45">
        <v>1.54</v>
      </c>
      <c r="K510" s="37"/>
      <c r="L510" s="19">
        <v>45845</v>
      </c>
      <c r="M510" s="43">
        <v>199.50538</v>
      </c>
      <c r="N510" s="43">
        <v>906.49170016000005</v>
      </c>
      <c r="O510" s="37"/>
      <c r="Q510" s="6">
        <v>-4.6875000000999999E-2</v>
      </c>
      <c r="R510" s="6">
        <v>-5.4156888625000003E-2</v>
      </c>
      <c r="S510" s="6">
        <v>2.5210084032999999E-2</v>
      </c>
      <c r="T510" s="6">
        <v>1.4745625132E-2</v>
      </c>
      <c r="U510" s="6">
        <v>0.25243814802999998</v>
      </c>
      <c r="V510" s="6">
        <v>4.1555767588000003E-2</v>
      </c>
      <c r="W510" s="6">
        <v>-0.30285714285999998</v>
      </c>
      <c r="X510" s="6">
        <v>-0.83356140490999997</v>
      </c>
      <c r="Y510" s="6">
        <v>0.19607843137</v>
      </c>
      <c r="Z510" s="6">
        <v>0.11728564773</v>
      </c>
      <c r="AB510" s="7">
        <v>0.85713184969</v>
      </c>
      <c r="AC510" s="7">
        <v>9.4287168680000005E-2</v>
      </c>
      <c r="AD510" s="8">
        <v>0.79952687991000004</v>
      </c>
      <c r="AE510" s="7">
        <v>0.49411764706</v>
      </c>
      <c r="AF510" s="7">
        <v>-0.25666666666999999</v>
      </c>
      <c r="AG510" s="4">
        <v>5</v>
      </c>
      <c r="AH510" s="9">
        <v>0</v>
      </c>
      <c r="AI510" s="10">
        <v>0</v>
      </c>
    </row>
    <row r="511" spans="2:35" x14ac:dyDescent="0.2">
      <c r="B511" s="3" t="s">
        <v>2532</v>
      </c>
      <c r="C511" s="3" t="s">
        <v>2723</v>
      </c>
      <c r="D511" s="3" t="s">
        <v>2552</v>
      </c>
      <c r="E511" s="4" t="s">
        <v>1741</v>
      </c>
      <c r="F511" s="3" t="s">
        <v>1972</v>
      </c>
      <c r="G511" s="19">
        <v>45875</v>
      </c>
      <c r="H511" s="19">
        <v>45000</v>
      </c>
      <c r="I511" s="45">
        <v>2.7401</v>
      </c>
      <c r="J511" s="45">
        <v>10.16</v>
      </c>
      <c r="K511" s="37"/>
      <c r="L511" s="19">
        <v>45559</v>
      </c>
      <c r="M511" s="43">
        <v>341.0520267</v>
      </c>
      <c r="N511" s="43">
        <v>385.7997977</v>
      </c>
      <c r="O511" s="37"/>
      <c r="Q511" s="6">
        <v>3.6496348911999998E-5</v>
      </c>
      <c r="R511" s="6">
        <v>-7.2453922749000001E-3</v>
      </c>
      <c r="S511" s="6">
        <v>0.36323383084999999</v>
      </c>
      <c r="T511" s="6">
        <v>0.35276937195000002</v>
      </c>
      <c r="U511" s="6">
        <v>-0.53870370369999998</v>
      </c>
      <c r="V511" s="6">
        <v>-0.74958608415000005</v>
      </c>
      <c r="W511" s="6"/>
      <c r="X511" s="6"/>
      <c r="Y511" s="6">
        <v>-0.16966666666999999</v>
      </c>
      <c r="Z511" s="6">
        <v>-0.2484594503</v>
      </c>
      <c r="AB511" s="7">
        <v>1.7478621167999999</v>
      </c>
      <c r="AC511" s="7">
        <v>0.17688661371</v>
      </c>
      <c r="AD511" s="8">
        <v>0.49582612400999998</v>
      </c>
      <c r="AE511" s="7">
        <v>0.54489682097000003</v>
      </c>
      <c r="AF511" s="7">
        <v>-0.38933591988999999</v>
      </c>
      <c r="AG511" s="4">
        <v>3</v>
      </c>
      <c r="AH511" s="9">
        <v>0</v>
      </c>
      <c r="AI511" s="10">
        <v>0</v>
      </c>
    </row>
    <row r="512" spans="2:35" x14ac:dyDescent="0.2">
      <c r="B512" s="3" t="s">
        <v>1130</v>
      </c>
      <c r="C512" s="3" t="s">
        <v>1573</v>
      </c>
      <c r="D512" s="3" t="s">
        <v>1448</v>
      </c>
      <c r="E512" s="4" t="s">
        <v>1751</v>
      </c>
      <c r="F512" s="3" t="s">
        <v>1961</v>
      </c>
      <c r="G512" s="19">
        <v>44411</v>
      </c>
      <c r="H512" s="19">
        <v>42220</v>
      </c>
      <c r="I512" s="45">
        <v>9.6300000000000008</v>
      </c>
      <c r="J512" s="45">
        <v>33.576000000000001</v>
      </c>
      <c r="K512" s="37"/>
      <c r="L512" s="19">
        <v>44050</v>
      </c>
      <c r="M512" s="43">
        <v>9441.1942199999994</v>
      </c>
      <c r="N512" s="43">
        <v>13718.484304</v>
      </c>
      <c r="O512" s="37"/>
      <c r="Q512" s="6">
        <v>-0.12479210404</v>
      </c>
      <c r="R512" s="6">
        <v>-0.13299558876000001</v>
      </c>
      <c r="S512" s="6">
        <v>-0.31017191977000003</v>
      </c>
      <c r="T512" s="6">
        <v>-0.32644132886999999</v>
      </c>
      <c r="U512" s="6">
        <v>-0.70909859836</v>
      </c>
      <c r="V512" s="6">
        <v>-1.0516399006999999</v>
      </c>
      <c r="W512" s="6">
        <v>-0.97027777778000002</v>
      </c>
      <c r="X512" s="6">
        <v>-1.5275330456</v>
      </c>
      <c r="Y512" s="6">
        <v>-0.30217391304000002</v>
      </c>
      <c r="Z512" s="6">
        <v>-0.479774437</v>
      </c>
      <c r="AB512" s="7">
        <v>1.2247799478000001</v>
      </c>
      <c r="AC512" s="7">
        <v>0.13026048841999999</v>
      </c>
      <c r="AD512" s="8"/>
      <c r="AE512" s="7">
        <v>0.43668122270999998</v>
      </c>
      <c r="AF512" s="7">
        <v>-0.54491255961999996</v>
      </c>
      <c r="AG512" s="4">
        <v>4</v>
      </c>
      <c r="AH512" s="9">
        <v>0</v>
      </c>
      <c r="AI512" s="10">
        <v>0</v>
      </c>
    </row>
    <row r="513" spans="2:35" x14ac:dyDescent="0.2">
      <c r="B513" s="3" t="s">
        <v>2400</v>
      </c>
      <c r="C513" s="3" t="s">
        <v>2459</v>
      </c>
      <c r="D513" s="3" t="s">
        <v>2426</v>
      </c>
      <c r="E513" s="4" t="s">
        <v>1741</v>
      </c>
      <c r="F513" s="3" t="s">
        <v>2011</v>
      </c>
      <c r="G513" s="19">
        <v>45875</v>
      </c>
      <c r="H513" s="19">
        <v>44754</v>
      </c>
      <c r="I513" s="45">
        <v>0.52010000000000001</v>
      </c>
      <c r="J513" s="45">
        <v>1.25</v>
      </c>
      <c r="K513" s="37"/>
      <c r="L513" s="19">
        <v>45534</v>
      </c>
      <c r="M513" s="43">
        <v>71.727511100000001</v>
      </c>
      <c r="N513" s="43">
        <v>718.28708116999996</v>
      </c>
      <c r="O513" s="37"/>
      <c r="Q513" s="6">
        <v>-4.7556261205999997E-2</v>
      </c>
      <c r="R513" s="6">
        <v>-5.4838149829000003E-2</v>
      </c>
      <c r="S513" s="6">
        <v>3.6260138951999997E-2</v>
      </c>
      <c r="T513" s="6">
        <v>2.5795680051000001E-2</v>
      </c>
      <c r="U513" s="6">
        <v>-0.25240764697000001</v>
      </c>
      <c r="V513" s="6">
        <v>-0.46329002741999997</v>
      </c>
      <c r="W513" s="6">
        <v>-0.76251141553000001</v>
      </c>
      <c r="X513" s="6">
        <v>-1.2932156775999999</v>
      </c>
      <c r="Y513" s="6">
        <v>-0.43528773072999999</v>
      </c>
      <c r="Z513" s="6">
        <v>-0.51408051436000002</v>
      </c>
      <c r="AB513" s="7">
        <v>0.92801784401999998</v>
      </c>
      <c r="AC513" s="7">
        <v>9.3583843594999994E-2</v>
      </c>
      <c r="AD513" s="8">
        <v>6.4799431298999996E-2</v>
      </c>
      <c r="AE513" s="7">
        <v>0.33094445866</v>
      </c>
      <c r="AF513" s="7">
        <v>-0.33827100533999999</v>
      </c>
      <c r="AG513" s="4">
        <v>3</v>
      </c>
      <c r="AH513" s="9">
        <v>0</v>
      </c>
      <c r="AI513" s="10">
        <v>0</v>
      </c>
    </row>
    <row r="514" spans="2:35" x14ac:dyDescent="0.2">
      <c r="B514" s="3" t="s">
        <v>2385</v>
      </c>
      <c r="C514" s="3" t="s">
        <v>2392</v>
      </c>
      <c r="D514" s="3" t="s">
        <v>2388</v>
      </c>
      <c r="E514" s="4" t="s">
        <v>1754</v>
      </c>
      <c r="F514" s="3" t="s">
        <v>1984</v>
      </c>
      <c r="G514" s="19">
        <v>45875</v>
      </c>
      <c r="H514" s="19">
        <v>44735</v>
      </c>
      <c r="I514" s="45">
        <v>7.46</v>
      </c>
      <c r="J514" s="45">
        <v>7.6837988826999997</v>
      </c>
      <c r="K514" s="37"/>
      <c r="L514" s="19">
        <v>45530</v>
      </c>
      <c r="M514" s="43">
        <v>51448.50172</v>
      </c>
      <c r="N514" s="43">
        <v>16377.026044</v>
      </c>
      <c r="O514" s="37"/>
      <c r="Q514" s="6">
        <v>0.14241960183999999</v>
      </c>
      <c r="R514" s="6">
        <v>0.13513771321000001</v>
      </c>
      <c r="S514" s="6">
        <v>5.8156028367999997E-2</v>
      </c>
      <c r="T514" s="6">
        <v>4.7691569466999997E-2</v>
      </c>
      <c r="U514" s="6">
        <v>0.19445057336999999</v>
      </c>
      <c r="V514" s="6">
        <v>-1.6431807074999999E-2</v>
      </c>
      <c r="W514" s="6">
        <v>1.2664526867999999</v>
      </c>
      <c r="X514" s="6">
        <v>0.73574842471000002</v>
      </c>
      <c r="Y514" s="6">
        <v>0.79450631164999996</v>
      </c>
      <c r="Z514" s="6">
        <v>0.71571352801999999</v>
      </c>
      <c r="AB514" s="7">
        <v>0.49128167364999997</v>
      </c>
      <c r="AC514" s="7">
        <v>5.0816334033000003E-2</v>
      </c>
      <c r="AD514" s="8">
        <v>0.61595186572000005</v>
      </c>
      <c r="AE514" s="7">
        <v>0.23933649289</v>
      </c>
      <c r="AF514" s="7">
        <v>-0.29573170731999998</v>
      </c>
      <c r="AG514" s="4">
        <v>6</v>
      </c>
      <c r="AH514" s="9">
        <v>1.261829653E-2</v>
      </c>
      <c r="AI514" s="10">
        <v>0.08</v>
      </c>
    </row>
    <row r="515" spans="2:35" x14ac:dyDescent="0.2">
      <c r="B515" s="3" t="s">
        <v>213</v>
      </c>
      <c r="C515" s="3" t="s">
        <v>590</v>
      </c>
      <c r="D515" s="3" t="s">
        <v>807</v>
      </c>
      <c r="E515" s="4" t="s">
        <v>1745</v>
      </c>
      <c r="F515" s="3" t="s">
        <v>2007</v>
      </c>
      <c r="G515" s="19">
        <v>45875</v>
      </c>
      <c r="H515" s="19">
        <v>40546</v>
      </c>
      <c r="I515" s="45">
        <v>116.47</v>
      </c>
      <c r="J515" s="45">
        <v>135.07989918999999</v>
      </c>
      <c r="K515" s="37"/>
      <c r="L515" s="19">
        <v>45695</v>
      </c>
      <c r="M515" s="43">
        <v>25602.901279999998</v>
      </c>
      <c r="N515" s="43">
        <v>24796.294587</v>
      </c>
      <c r="O515" s="37"/>
      <c r="Q515" s="6">
        <v>1.0235059415000001E-2</v>
      </c>
      <c r="R515" s="6">
        <v>2.9531707914E-3</v>
      </c>
      <c r="S515" s="6">
        <v>-2.6658866789999999E-2</v>
      </c>
      <c r="T515" s="6">
        <v>-3.7123325690999999E-2</v>
      </c>
      <c r="U515" s="6">
        <v>0.24563939552</v>
      </c>
      <c r="V515" s="6">
        <v>3.4757015071999998E-2</v>
      </c>
      <c r="W515" s="6">
        <v>1.0547664997999999</v>
      </c>
      <c r="X515" s="6">
        <v>0.52406223775000005</v>
      </c>
      <c r="Y515" s="6">
        <v>-5.7427249771999998E-2</v>
      </c>
      <c r="Z515" s="6">
        <v>-0.13622003341</v>
      </c>
      <c r="AB515" s="7">
        <v>0.23636445467</v>
      </c>
      <c r="AC515" s="7">
        <v>2.4513876418E-2</v>
      </c>
      <c r="AD515" s="8">
        <v>0.91340759517000003</v>
      </c>
      <c r="AE515" s="7">
        <v>0.13279497532000001</v>
      </c>
      <c r="AF515" s="7">
        <v>-0.13599810784999999</v>
      </c>
      <c r="AG515" s="4">
        <v>8</v>
      </c>
      <c r="AH515" s="9">
        <v>1.7636535831E-2</v>
      </c>
      <c r="AI515" s="10">
        <v>1.6759999999999999</v>
      </c>
    </row>
    <row r="516" spans="2:35" x14ac:dyDescent="0.2">
      <c r="B516" s="3" t="s">
        <v>214</v>
      </c>
      <c r="C516" s="3" t="s">
        <v>591</v>
      </c>
      <c r="D516" s="3" t="s">
        <v>808</v>
      </c>
      <c r="E516" s="4" t="s">
        <v>1765</v>
      </c>
      <c r="F516" s="3" t="s">
        <v>1984</v>
      </c>
      <c r="G516" s="19">
        <v>45875</v>
      </c>
      <c r="H516" s="19">
        <v>43664</v>
      </c>
      <c r="I516" s="45">
        <v>36.1</v>
      </c>
      <c r="J516" s="45">
        <v>38.130000000000003</v>
      </c>
      <c r="K516" s="37"/>
      <c r="L516" s="19">
        <v>45838</v>
      </c>
      <c r="M516" s="43">
        <v>15635.1266</v>
      </c>
      <c r="N516" s="43">
        <v>8300.2413065000001</v>
      </c>
      <c r="O516" s="37"/>
      <c r="Q516" s="6">
        <v>-4.6870692040000004E-3</v>
      </c>
      <c r="R516" s="6">
        <v>-1.1968957827E-2</v>
      </c>
      <c r="S516" s="6">
        <v>-4.8998946260000002E-2</v>
      </c>
      <c r="T516" s="6">
        <v>-5.9463405161000002E-2</v>
      </c>
      <c r="U516" s="6">
        <v>0.66622006042000004</v>
      </c>
      <c r="V516" s="6">
        <v>0.45533767998000002</v>
      </c>
      <c r="W516" s="6">
        <v>0.71288934242000002</v>
      </c>
      <c r="X516" s="6">
        <v>0.18218508037</v>
      </c>
      <c r="Y516" s="6">
        <v>0.26982551299000002</v>
      </c>
      <c r="Z516" s="6">
        <v>0.19103272935999999</v>
      </c>
      <c r="AB516" s="7">
        <v>0.23418827081999999</v>
      </c>
      <c r="AC516" s="7">
        <v>2.4225001656999999E-2</v>
      </c>
      <c r="AD516" s="8">
        <v>2.8420508235000002</v>
      </c>
      <c r="AE516" s="7">
        <v>0.10170470962</v>
      </c>
      <c r="AF516" s="7">
        <v>-5.4287962234000002E-2</v>
      </c>
      <c r="AG516" s="4">
        <v>8</v>
      </c>
      <c r="AH516" s="9">
        <v>4.4722719140999997E-2</v>
      </c>
      <c r="AI516" s="10">
        <v>1</v>
      </c>
    </row>
    <row r="517" spans="2:35" x14ac:dyDescent="0.2">
      <c r="B517" s="3" t="s">
        <v>1844</v>
      </c>
      <c r="C517" s="3" t="s">
        <v>1889</v>
      </c>
      <c r="D517" s="3" t="s">
        <v>1846</v>
      </c>
      <c r="E517" s="4" t="s">
        <v>1766</v>
      </c>
      <c r="F517" s="3" t="s">
        <v>1961</v>
      </c>
      <c r="G517" s="19">
        <v>45875</v>
      </c>
      <c r="H517" s="19">
        <v>44501</v>
      </c>
      <c r="I517" s="45">
        <v>3.5</v>
      </c>
      <c r="J517" s="45">
        <v>3.91</v>
      </c>
      <c r="K517" s="37"/>
      <c r="L517" s="19">
        <v>45770</v>
      </c>
      <c r="M517" s="43">
        <v>178.90600000000001</v>
      </c>
      <c r="N517" s="43">
        <v>68.646696262999995</v>
      </c>
      <c r="O517" s="37"/>
      <c r="Q517" s="6">
        <v>7.6923076923999995E-2</v>
      </c>
      <c r="R517" s="6">
        <v>6.9641188300000004E-2</v>
      </c>
      <c r="S517" s="6">
        <v>0.16279069768000001</v>
      </c>
      <c r="T517" s="6">
        <v>0.15232623877000001</v>
      </c>
      <c r="U517" s="6">
        <v>0.62790697673999996</v>
      </c>
      <c r="V517" s="6">
        <v>0.41702459629999999</v>
      </c>
      <c r="W517" s="6">
        <v>-0.23913043478000001</v>
      </c>
      <c r="X517" s="6">
        <v>-0.76983469683000005</v>
      </c>
      <c r="Y517" s="6">
        <v>0.63551401869000002</v>
      </c>
      <c r="Z517" s="6">
        <v>0.55672123506000004</v>
      </c>
      <c r="AB517" s="7">
        <v>0.71203644833000002</v>
      </c>
      <c r="AC517" s="7">
        <v>7.7328926786999999E-2</v>
      </c>
      <c r="AD517" s="8">
        <v>0.61221672158999996</v>
      </c>
      <c r="AE517" s="7">
        <v>0.42627345843999997</v>
      </c>
      <c r="AF517" s="7">
        <v>-0.19245283019000001</v>
      </c>
      <c r="AG517" s="4">
        <v>6</v>
      </c>
      <c r="AH517" s="9">
        <v>0</v>
      </c>
      <c r="AI517" s="10">
        <v>0</v>
      </c>
    </row>
    <row r="518" spans="2:35" x14ac:dyDescent="0.2">
      <c r="B518" s="3" t="s">
        <v>2290</v>
      </c>
      <c r="C518" s="3" t="s">
        <v>2303</v>
      </c>
      <c r="D518" s="3" t="s">
        <v>2316</v>
      </c>
      <c r="E518" s="4" t="s">
        <v>1759</v>
      </c>
      <c r="F518" s="3" t="s">
        <v>1960</v>
      </c>
      <c r="G518" s="19">
        <v>45875</v>
      </c>
      <c r="H518" s="19">
        <v>44504</v>
      </c>
      <c r="I518" s="45">
        <v>1.96</v>
      </c>
      <c r="J518" s="45">
        <v>2.4</v>
      </c>
      <c r="K518" s="37"/>
      <c r="L518" s="19">
        <v>45866</v>
      </c>
      <c r="M518" s="43">
        <v>565.01311999999996</v>
      </c>
      <c r="N518" s="43">
        <v>539.69220278</v>
      </c>
      <c r="O518" s="37"/>
      <c r="Q518" s="6">
        <v>-8.8372093023999995E-2</v>
      </c>
      <c r="R518" s="6">
        <v>-9.5653981648E-2</v>
      </c>
      <c r="S518" s="6">
        <v>0.31543624161</v>
      </c>
      <c r="T518" s="6">
        <v>0.30497178270999997</v>
      </c>
      <c r="U518" s="6">
        <v>0.34246575342000002</v>
      </c>
      <c r="V518" s="6">
        <v>0.13158337298</v>
      </c>
      <c r="W518" s="6">
        <v>-0.52427184465999999</v>
      </c>
      <c r="X518" s="6">
        <v>-1.0549761067000001</v>
      </c>
      <c r="Y518" s="6">
        <v>1.1304347826000001</v>
      </c>
      <c r="Z518" s="6">
        <v>1.0516419990000001</v>
      </c>
      <c r="AB518" s="7">
        <v>1.0333615778</v>
      </c>
      <c r="AC518" s="7">
        <v>0.11011499827</v>
      </c>
      <c r="AD518" s="8">
        <v>1.0938984220000001</v>
      </c>
      <c r="AE518" s="7">
        <v>0.60431654676000002</v>
      </c>
      <c r="AF518" s="7">
        <v>-0.3</v>
      </c>
      <c r="AG518" s="4">
        <v>6</v>
      </c>
      <c r="AH518" s="9">
        <v>0</v>
      </c>
      <c r="AI518" s="10">
        <v>0</v>
      </c>
    </row>
    <row r="519" spans="2:35" x14ac:dyDescent="0.2">
      <c r="B519" s="3" t="s">
        <v>2991</v>
      </c>
      <c r="C519" s="3" t="s">
        <v>3081</v>
      </c>
      <c r="D519" s="3" t="s">
        <v>3162</v>
      </c>
      <c r="E519" s="4" t="s">
        <v>1761</v>
      </c>
      <c r="F519" s="3" t="s">
        <v>1960</v>
      </c>
      <c r="G519" s="19">
        <v>45875</v>
      </c>
      <c r="H519" s="19">
        <v>45756</v>
      </c>
      <c r="I519" s="45">
        <v>0.44</v>
      </c>
      <c r="J519" s="45"/>
      <c r="K519" s="37"/>
      <c r="L519" s="19"/>
      <c r="M519" s="43">
        <v>21.106359999999999</v>
      </c>
      <c r="N519" s="43">
        <v>243.63301533999999</v>
      </c>
      <c r="O519" s="37"/>
      <c r="Q519" s="6">
        <v>-1.3452914797999999E-2</v>
      </c>
      <c r="R519" s="6">
        <v>-2.0734803422E-2</v>
      </c>
      <c r="S519" s="6">
        <v>7.7375122429999998E-2</v>
      </c>
      <c r="T519" s="6">
        <v>6.6910663529000006E-2</v>
      </c>
      <c r="U519" s="6"/>
      <c r="V519" s="6"/>
      <c r="W519" s="6"/>
      <c r="X519" s="6"/>
      <c r="Y519" s="6"/>
      <c r="Z519" s="6"/>
      <c r="AB519" s="7"/>
      <c r="AC519" s="7"/>
      <c r="AD519" s="8"/>
      <c r="AE519" s="7">
        <v>0.20512820512999999</v>
      </c>
      <c r="AF519" s="7">
        <v>-0.12872340425000001</v>
      </c>
      <c r="AG519" s="4"/>
      <c r="AH519" s="9"/>
      <c r="AI519" s="10"/>
    </row>
    <row r="520" spans="2:35" x14ac:dyDescent="0.2">
      <c r="B520" s="3" t="s">
        <v>1131</v>
      </c>
      <c r="C520" s="3" t="s">
        <v>1574</v>
      </c>
      <c r="D520" s="3" t="s">
        <v>1449</v>
      </c>
      <c r="E520" s="4" t="s">
        <v>1741</v>
      </c>
      <c r="F520" s="3" t="s">
        <v>1967</v>
      </c>
      <c r="G520" s="19">
        <v>45875</v>
      </c>
      <c r="H520" s="19">
        <v>43187</v>
      </c>
      <c r="I520" s="45">
        <v>1.86</v>
      </c>
      <c r="J520" s="45">
        <v>3.31</v>
      </c>
      <c r="K520" s="37"/>
      <c r="L520" s="19">
        <v>45523</v>
      </c>
      <c r="M520" s="43">
        <v>39871.542179999997</v>
      </c>
      <c r="N520" s="43">
        <v>35773.054588999999</v>
      </c>
      <c r="O520" s="37"/>
      <c r="Q520" s="6">
        <v>5.4054054052999996E-3</v>
      </c>
      <c r="R520" s="6">
        <v>-1.8764832184000001E-3</v>
      </c>
      <c r="S520" s="6">
        <v>4.4943820225E-2</v>
      </c>
      <c r="T520" s="6">
        <v>3.4479361324E-2</v>
      </c>
      <c r="U520" s="6">
        <v>-0.41692789968999999</v>
      </c>
      <c r="V520" s="6">
        <v>-0.62781028012999995</v>
      </c>
      <c r="W520" s="6">
        <v>-0.52429667519000001</v>
      </c>
      <c r="X520" s="6">
        <v>-1.0550009372</v>
      </c>
      <c r="Y520" s="6">
        <v>-7.462686567E-2</v>
      </c>
      <c r="Z520" s="6">
        <v>-0.15341964929999999</v>
      </c>
      <c r="AB520" s="7">
        <v>0.67807072602999996</v>
      </c>
      <c r="AC520" s="7">
        <v>7.0094473163000007E-2</v>
      </c>
      <c r="AD520" s="8">
        <v>-0.37173764986000002</v>
      </c>
      <c r="AE520" s="7">
        <v>0.33023255814000002</v>
      </c>
      <c r="AF520" s="7">
        <v>-0.18584070795999999</v>
      </c>
      <c r="AG520" s="4">
        <v>6</v>
      </c>
      <c r="AH520" s="9">
        <v>0</v>
      </c>
      <c r="AI520" s="10">
        <v>0</v>
      </c>
    </row>
    <row r="521" spans="2:35" x14ac:dyDescent="0.2">
      <c r="B521" s="3" t="s">
        <v>2291</v>
      </c>
      <c r="C521" s="3" t="s">
        <v>2304</v>
      </c>
      <c r="D521" s="3" t="s">
        <v>2317</v>
      </c>
      <c r="E521" s="4" t="s">
        <v>409</v>
      </c>
      <c r="F521" s="3" t="s">
        <v>1960</v>
      </c>
      <c r="G521" s="19">
        <v>45875</v>
      </c>
      <c r="H521" s="19">
        <v>44516</v>
      </c>
      <c r="I521" s="45">
        <v>18.32</v>
      </c>
      <c r="J521" s="45">
        <v>18.989999999999998</v>
      </c>
      <c r="K521" s="37"/>
      <c r="L521" s="19">
        <v>45861</v>
      </c>
      <c r="M521" s="43">
        <v>486399.77392000001</v>
      </c>
      <c r="N521" s="43">
        <v>320068.92898000003</v>
      </c>
      <c r="O521" s="37"/>
      <c r="Q521" s="6">
        <v>0.11367781154999999</v>
      </c>
      <c r="R521" s="6">
        <v>0.10639592292</v>
      </c>
      <c r="S521" s="6">
        <v>8.9179548156999994E-2</v>
      </c>
      <c r="T521" s="6">
        <v>7.8715089256000001E-2</v>
      </c>
      <c r="U521" s="6">
        <v>1.3131313131</v>
      </c>
      <c r="V521" s="6">
        <v>1.1022489327</v>
      </c>
      <c r="W521" s="6">
        <v>2.8649789029999999</v>
      </c>
      <c r="X521" s="6">
        <v>2.3342746408999999</v>
      </c>
      <c r="Y521" s="6">
        <v>0.86558044806000001</v>
      </c>
      <c r="Z521" s="6">
        <v>0.78678766443000003</v>
      </c>
      <c r="AB521" s="7">
        <v>1.0142128317000001</v>
      </c>
      <c r="AC521" s="7">
        <v>0.10546229525</v>
      </c>
      <c r="AD521" s="8">
        <v>1.880601226</v>
      </c>
      <c r="AE521" s="7">
        <v>0.73659117998000001</v>
      </c>
      <c r="AF521" s="7">
        <v>-0.27313101406000001</v>
      </c>
      <c r="AG521" s="4">
        <v>9</v>
      </c>
      <c r="AH521" s="9">
        <v>0</v>
      </c>
      <c r="AI521" s="10">
        <v>0</v>
      </c>
    </row>
    <row r="522" spans="2:35" x14ac:dyDescent="0.2">
      <c r="B522" s="3" t="s">
        <v>216</v>
      </c>
      <c r="C522" s="3" t="s">
        <v>592</v>
      </c>
      <c r="D522" s="3" t="s">
        <v>810</v>
      </c>
      <c r="E522" s="4" t="s">
        <v>1746</v>
      </c>
      <c r="F522" s="3" t="s">
        <v>1991</v>
      </c>
      <c r="G522" s="19">
        <v>45875</v>
      </c>
      <c r="H522" s="19">
        <v>35205</v>
      </c>
      <c r="I522" s="45">
        <v>16.05</v>
      </c>
      <c r="J522" s="45">
        <v>17.45</v>
      </c>
      <c r="K522" s="37"/>
      <c r="L522" s="19">
        <v>45631</v>
      </c>
      <c r="M522" s="43">
        <v>2208.84915</v>
      </c>
      <c r="N522" s="43">
        <v>2305.0441925</v>
      </c>
      <c r="O522" s="37"/>
      <c r="Q522" s="6">
        <v>4.0856031128E-2</v>
      </c>
      <c r="R522" s="6">
        <v>3.3574142504000003E-2</v>
      </c>
      <c r="S522" s="6">
        <v>8.4459459458E-2</v>
      </c>
      <c r="T522" s="6">
        <v>7.3995000557000007E-2</v>
      </c>
      <c r="U522" s="6">
        <v>0.87093236199000001</v>
      </c>
      <c r="V522" s="6">
        <v>0.66004998154000005</v>
      </c>
      <c r="W522" s="6">
        <v>5.6433947583000004</v>
      </c>
      <c r="X522" s="6">
        <v>5.1126904962999999</v>
      </c>
      <c r="Y522" s="6">
        <v>7.5016744809999994E-2</v>
      </c>
      <c r="Z522" s="6">
        <v>-3.7760388240999998E-3</v>
      </c>
      <c r="AB522" s="7">
        <v>0.45859648153999999</v>
      </c>
      <c r="AC522" s="7">
        <v>4.7609312681999999E-2</v>
      </c>
      <c r="AD522" s="8">
        <v>2.3537093251000001</v>
      </c>
      <c r="AE522" s="7">
        <v>0.40853095796</v>
      </c>
      <c r="AF522" s="7">
        <v>-0.12842965558</v>
      </c>
      <c r="AG522" s="4">
        <v>8</v>
      </c>
      <c r="AH522" s="9">
        <v>0.11104961832</v>
      </c>
      <c r="AI522" s="10">
        <v>0.10183250000000001</v>
      </c>
    </row>
    <row r="523" spans="2:35" x14ac:dyDescent="0.2">
      <c r="B523" s="3" t="s">
        <v>1132</v>
      </c>
      <c r="C523" s="3" t="s">
        <v>1575</v>
      </c>
      <c r="D523" s="3" t="s">
        <v>1450</v>
      </c>
      <c r="E523" s="4" t="s">
        <v>1746</v>
      </c>
      <c r="F523" s="3" t="s">
        <v>1991</v>
      </c>
      <c r="G523" s="19">
        <v>44708</v>
      </c>
      <c r="H523" s="19">
        <v>36845</v>
      </c>
      <c r="I523" s="45">
        <v>2.4984000000000002</v>
      </c>
      <c r="J523" s="45">
        <v>3.25</v>
      </c>
      <c r="K523" s="37"/>
      <c r="L523" s="19">
        <v>44446</v>
      </c>
      <c r="M523" s="43">
        <v>19.5150024</v>
      </c>
      <c r="N523" s="43">
        <v>107.53334446</v>
      </c>
      <c r="O523" s="37"/>
      <c r="Q523" s="6">
        <v>5.8644067796000003E-2</v>
      </c>
      <c r="R523" s="6">
        <v>3.3901840402999997E-2</v>
      </c>
      <c r="S523" s="6">
        <v>2.8148148149000001E-2</v>
      </c>
      <c r="T523" s="6">
        <v>3.4295434451000001E-2</v>
      </c>
      <c r="U523" s="6">
        <v>0.18833089701</v>
      </c>
      <c r="V523" s="6">
        <v>0.19848115123999999</v>
      </c>
      <c r="W523" s="6">
        <v>-0.13650910307</v>
      </c>
      <c r="X523" s="6">
        <v>-0.60790036864999997</v>
      </c>
      <c r="Y523" s="6">
        <v>0.10548672566</v>
      </c>
      <c r="Z523" s="6">
        <v>0.23303960869000001</v>
      </c>
      <c r="AB523" s="7">
        <v>0.56319198405000004</v>
      </c>
      <c r="AC523" s="7">
        <v>5.8807684488999999E-2</v>
      </c>
      <c r="AD523" s="8"/>
      <c r="AE523" s="7">
        <v>0.17256637168</v>
      </c>
      <c r="AF523" s="7">
        <v>-0.21428571429000001</v>
      </c>
      <c r="AG523" s="4">
        <v>7</v>
      </c>
      <c r="AH523" s="9">
        <v>0</v>
      </c>
      <c r="AI523" s="10">
        <v>0</v>
      </c>
    </row>
    <row r="524" spans="2:35" x14ac:dyDescent="0.2">
      <c r="B524" s="3" t="s">
        <v>13</v>
      </c>
      <c r="C524" s="3" t="s">
        <v>593</v>
      </c>
      <c r="D524" s="3" t="s">
        <v>812</v>
      </c>
      <c r="E524" s="4" t="s">
        <v>1749</v>
      </c>
      <c r="F524" s="3" t="s">
        <v>1984</v>
      </c>
      <c r="G524" s="19">
        <v>45875</v>
      </c>
      <c r="H524" s="19">
        <v>37308</v>
      </c>
      <c r="I524" s="45">
        <v>6.65</v>
      </c>
      <c r="J524" s="45">
        <v>6.9165840063999999</v>
      </c>
      <c r="K524" s="37"/>
      <c r="L524" s="19">
        <v>45841</v>
      </c>
      <c r="M524" s="43">
        <v>239246.8505</v>
      </c>
      <c r="N524" s="43">
        <v>201629.27202</v>
      </c>
      <c r="O524" s="37"/>
      <c r="Q524" s="6">
        <v>2.6234567899999998E-2</v>
      </c>
      <c r="R524" s="6">
        <v>1.8952679276000001E-2</v>
      </c>
      <c r="S524" s="6">
        <v>-3.8542726599000002E-2</v>
      </c>
      <c r="T524" s="6">
        <v>-4.9007185500000001E-2</v>
      </c>
      <c r="U524" s="6">
        <v>0.31799478636</v>
      </c>
      <c r="V524" s="6">
        <v>0.10711240591</v>
      </c>
      <c r="W524" s="6">
        <v>0.86190747252</v>
      </c>
      <c r="X524" s="6">
        <v>0.33120321047000001</v>
      </c>
      <c r="Y524" s="6">
        <v>0.55143183321</v>
      </c>
      <c r="Z524" s="6">
        <v>0.47263904957000002</v>
      </c>
      <c r="AB524" s="7">
        <v>0.28369352753999999</v>
      </c>
      <c r="AC524" s="7">
        <v>2.9298799640000001E-2</v>
      </c>
      <c r="AD524" s="8">
        <v>1.0950930144</v>
      </c>
      <c r="AE524" s="7">
        <v>0.17006159366000001</v>
      </c>
      <c r="AF524" s="7">
        <v>-0.11362666422999999</v>
      </c>
      <c r="AG524" s="4">
        <v>6</v>
      </c>
      <c r="AH524" s="9">
        <v>6.9355993276999997E-2</v>
      </c>
      <c r="AI524" s="10">
        <v>0.37515287272999998</v>
      </c>
    </row>
    <row r="525" spans="2:35" x14ac:dyDescent="0.2">
      <c r="B525" s="3" t="s">
        <v>1133</v>
      </c>
      <c r="C525" s="3" t="s">
        <v>1836</v>
      </c>
      <c r="D525" s="3" t="s">
        <v>1451</v>
      </c>
      <c r="E525" s="4" t="s">
        <v>1744</v>
      </c>
      <c r="F525" s="3" t="s">
        <v>1961</v>
      </c>
      <c r="G525" s="19">
        <v>45875</v>
      </c>
      <c r="H525" s="19">
        <v>43244</v>
      </c>
      <c r="I525" s="45">
        <v>0.7</v>
      </c>
      <c r="J525" s="45">
        <v>2.91</v>
      </c>
      <c r="K525" s="37"/>
      <c r="L525" s="19">
        <v>45635</v>
      </c>
      <c r="M525" s="43">
        <v>814.13289999999995</v>
      </c>
      <c r="N525" s="43">
        <v>626.70604436999997</v>
      </c>
      <c r="O525" s="37"/>
      <c r="Q525" s="6">
        <v>6.6148979004E-3</v>
      </c>
      <c r="R525" s="6">
        <v>-6.6699072339999996E-4</v>
      </c>
      <c r="S525" s="6">
        <v>-0.27378358750999998</v>
      </c>
      <c r="T525" s="6">
        <v>-0.28424804641000001</v>
      </c>
      <c r="U525" s="6">
        <v>-0.39130434783000001</v>
      </c>
      <c r="V525" s="6">
        <v>-0.60218672826999997</v>
      </c>
      <c r="W525" s="6">
        <v>-0.82047829710999998</v>
      </c>
      <c r="X525" s="6">
        <v>-1.3511825592</v>
      </c>
      <c r="Y525" s="6">
        <v>-0.60451977401000001</v>
      </c>
      <c r="Z525" s="6">
        <v>-0.68331255763999998</v>
      </c>
      <c r="AB525" s="7">
        <v>0.99833689930000002</v>
      </c>
      <c r="AC525" s="7">
        <v>0.1099660665</v>
      </c>
      <c r="AD525" s="8">
        <v>1.9772750079999998E-2</v>
      </c>
      <c r="AE525" s="7">
        <v>0.56589147286999997</v>
      </c>
      <c r="AF525" s="7">
        <v>-0.26512562814000001</v>
      </c>
      <c r="AG525" s="4">
        <v>2</v>
      </c>
      <c r="AH525" s="9">
        <v>0</v>
      </c>
      <c r="AI525" s="10">
        <v>0</v>
      </c>
    </row>
    <row r="526" spans="2:35" x14ac:dyDescent="0.2">
      <c r="B526" s="3" t="s">
        <v>1134</v>
      </c>
      <c r="C526" s="3" t="s">
        <v>2747</v>
      </c>
      <c r="D526" s="3" t="s">
        <v>1452</v>
      </c>
      <c r="E526" s="4" t="s">
        <v>1751</v>
      </c>
      <c r="F526" s="3" t="s">
        <v>2004</v>
      </c>
      <c r="G526" s="19">
        <v>45875</v>
      </c>
      <c r="H526" s="19">
        <v>40546</v>
      </c>
      <c r="I526" s="45">
        <v>41.53</v>
      </c>
      <c r="J526" s="45">
        <v>42.725589063000001</v>
      </c>
      <c r="K526" s="37"/>
      <c r="L526" s="19">
        <v>45714</v>
      </c>
      <c r="M526" s="43">
        <v>4331.4544100000003</v>
      </c>
      <c r="N526" s="43">
        <v>3362.3173966999998</v>
      </c>
      <c r="O526" s="37"/>
      <c r="Q526" s="6">
        <v>3.7212787214000002E-2</v>
      </c>
      <c r="R526" s="6">
        <v>2.9930898590000001E-2</v>
      </c>
      <c r="S526" s="6">
        <v>5.1392405065000001E-2</v>
      </c>
      <c r="T526" s="6">
        <v>4.0927946164000001E-2</v>
      </c>
      <c r="U526" s="6">
        <v>0.70696919398000002</v>
      </c>
      <c r="V526" s="6">
        <v>0.49608681354</v>
      </c>
      <c r="W526" s="6">
        <v>0.80711350548000005</v>
      </c>
      <c r="X526" s="6">
        <v>0.27640924343000001</v>
      </c>
      <c r="Y526" s="6">
        <v>0.37018515558999998</v>
      </c>
      <c r="Z526" s="6">
        <v>0.29139237195000001</v>
      </c>
      <c r="AB526" s="7">
        <v>0.3331908033</v>
      </c>
      <c r="AC526" s="7">
        <v>3.5145706695000001E-2</v>
      </c>
      <c r="AD526" s="8">
        <v>2.2286577392</v>
      </c>
      <c r="AE526" s="7">
        <v>0.25426774482999998</v>
      </c>
      <c r="AF526" s="7">
        <v>-0.12502840155</v>
      </c>
      <c r="AG526" s="4">
        <v>7</v>
      </c>
      <c r="AH526" s="9">
        <v>6.9233761182000003E-2</v>
      </c>
      <c r="AI526" s="10">
        <v>1.78</v>
      </c>
    </row>
    <row r="527" spans="2:35" x14ac:dyDescent="0.2">
      <c r="B527" s="3" t="s">
        <v>2401</v>
      </c>
      <c r="C527" s="3" t="s">
        <v>2415</v>
      </c>
      <c r="D527" s="3" t="s">
        <v>1744</v>
      </c>
      <c r="E527" s="4" t="s">
        <v>1743</v>
      </c>
      <c r="F527" s="3" t="s">
        <v>1970</v>
      </c>
      <c r="G527" s="19">
        <v>45875</v>
      </c>
      <c r="H527" s="19">
        <v>44739</v>
      </c>
      <c r="I527" s="45">
        <v>9.58</v>
      </c>
      <c r="J527" s="45">
        <v>11.91</v>
      </c>
      <c r="K527" s="37"/>
      <c r="L527" s="19">
        <v>45861</v>
      </c>
      <c r="M527" s="43">
        <v>6301.3599599999998</v>
      </c>
      <c r="N527" s="43">
        <v>10827.919834</v>
      </c>
      <c r="O527" s="37"/>
      <c r="Q527" s="6">
        <v>-1.4403292180000001E-2</v>
      </c>
      <c r="R527" s="6">
        <v>-2.1685180804999999E-2</v>
      </c>
      <c r="S527" s="6">
        <v>2.3504273504000001E-2</v>
      </c>
      <c r="T527" s="6">
        <v>1.3039814602999999E-2</v>
      </c>
      <c r="U527" s="6">
        <v>0.33055555555999999</v>
      </c>
      <c r="V527" s="6">
        <v>0.11967317511</v>
      </c>
      <c r="W527" s="6">
        <v>7.1588366890999997E-2</v>
      </c>
      <c r="X527" s="6">
        <v>-0.45911589516000001</v>
      </c>
      <c r="Y527" s="6">
        <v>0.26887417218999998</v>
      </c>
      <c r="Z527" s="6">
        <v>0.19008138855000001</v>
      </c>
      <c r="AB527" s="7">
        <v>0.72268019407999995</v>
      </c>
      <c r="AC527" s="7">
        <v>7.5946369747999995E-2</v>
      </c>
      <c r="AD527" s="8">
        <v>0.88103014256000001</v>
      </c>
      <c r="AE527" s="7">
        <v>0.23401360543999999</v>
      </c>
      <c r="AF527" s="7">
        <v>-0.21589403973999999</v>
      </c>
      <c r="AG527" s="4">
        <v>8</v>
      </c>
      <c r="AH527" s="9">
        <v>0</v>
      </c>
      <c r="AI527" s="10">
        <v>0</v>
      </c>
    </row>
    <row r="528" spans="2:35" x14ac:dyDescent="0.2">
      <c r="B528" s="3" t="s">
        <v>218</v>
      </c>
      <c r="C528" s="3" t="s">
        <v>594</v>
      </c>
      <c r="D528" s="3" t="s">
        <v>813</v>
      </c>
      <c r="E528" s="4" t="s">
        <v>1744</v>
      </c>
      <c r="F528" s="3" t="s">
        <v>1977</v>
      </c>
      <c r="G528" s="19">
        <v>45875</v>
      </c>
      <c r="H528" s="19">
        <v>40546</v>
      </c>
      <c r="I528" s="45">
        <v>27.72</v>
      </c>
      <c r="J528" s="45">
        <v>42</v>
      </c>
      <c r="K528" s="37"/>
      <c r="L528" s="19">
        <v>45555</v>
      </c>
      <c r="M528" s="43">
        <v>104125.57848</v>
      </c>
      <c r="N528" s="43">
        <v>148537.41068</v>
      </c>
      <c r="O528" s="37"/>
      <c r="Q528" s="6">
        <v>1.0572366022999999E-2</v>
      </c>
      <c r="R528" s="6">
        <v>3.2904773997999999E-3</v>
      </c>
      <c r="S528" s="6">
        <v>-3.6496350364000001E-2</v>
      </c>
      <c r="T528" s="6">
        <v>-4.6960809265E-2</v>
      </c>
      <c r="U528" s="6">
        <v>-0.18326458456</v>
      </c>
      <c r="V528" s="6">
        <v>-0.39414696501000002</v>
      </c>
      <c r="W528" s="6">
        <v>0.10043668122</v>
      </c>
      <c r="X528" s="6">
        <v>-0.43026758083</v>
      </c>
      <c r="Y528" s="6">
        <v>-0.10029211295</v>
      </c>
      <c r="Z528" s="6">
        <v>-0.17908489658000001</v>
      </c>
      <c r="AB528" s="7">
        <v>0.45724377929999999</v>
      </c>
      <c r="AC528" s="7">
        <v>4.6928774625000003E-2</v>
      </c>
      <c r="AD528" s="8">
        <v>-0.40542295759000002</v>
      </c>
      <c r="AE528" s="7">
        <v>0.16457680251000001</v>
      </c>
      <c r="AF528" s="7">
        <v>-0.25443037974999999</v>
      </c>
      <c r="AG528" s="4">
        <v>6</v>
      </c>
      <c r="AH528" s="9">
        <v>0</v>
      </c>
      <c r="AI528" s="10">
        <v>0</v>
      </c>
    </row>
    <row r="529" spans="2:35" x14ac:dyDescent="0.2">
      <c r="B529" s="3" t="s">
        <v>1135</v>
      </c>
      <c r="C529" s="3" t="s">
        <v>1576</v>
      </c>
      <c r="D529" s="3" t="s">
        <v>1453</v>
      </c>
      <c r="E529" s="4" t="s">
        <v>1758</v>
      </c>
      <c r="F529" s="3" t="s">
        <v>1965</v>
      </c>
      <c r="G529" s="19">
        <v>45875</v>
      </c>
      <c r="H529" s="19">
        <v>41985</v>
      </c>
      <c r="I529" s="45">
        <v>5.82</v>
      </c>
      <c r="J529" s="45">
        <v>7.5560012142000001</v>
      </c>
      <c r="K529" s="37"/>
      <c r="L529" s="19">
        <v>45523</v>
      </c>
      <c r="M529" s="43">
        <v>1400.0999400000001</v>
      </c>
      <c r="N529" s="43">
        <v>1328.6047464999999</v>
      </c>
      <c r="O529" s="37"/>
      <c r="Q529" s="6">
        <v>4.114490161E-2</v>
      </c>
      <c r="R529" s="6">
        <v>3.3863012986000002E-2</v>
      </c>
      <c r="S529" s="6">
        <v>3.1914893617999998E-2</v>
      </c>
      <c r="T529" s="6">
        <v>2.1450434716999998E-2</v>
      </c>
      <c r="U529" s="6">
        <v>-0.17365477198000001</v>
      </c>
      <c r="V529" s="6">
        <v>-0.38453715242999997</v>
      </c>
      <c r="W529" s="6">
        <v>-0.74982502359000003</v>
      </c>
      <c r="X529" s="6">
        <v>-1.2805292855999999</v>
      </c>
      <c r="Y529" s="6">
        <v>0.20003907000999999</v>
      </c>
      <c r="Z529" s="6">
        <v>0.12124628637</v>
      </c>
      <c r="AB529" s="7">
        <v>0.60534218529999995</v>
      </c>
      <c r="AC529" s="7">
        <v>5.8309088406999998E-2</v>
      </c>
      <c r="AD529" s="8">
        <v>-0.12318602536000001</v>
      </c>
      <c r="AE529" s="7">
        <v>0.22268907563000001</v>
      </c>
      <c r="AF529" s="7">
        <v>-0.24598070739</v>
      </c>
      <c r="AG529" s="4">
        <v>6</v>
      </c>
      <c r="AH529" s="9">
        <v>1.1204481792000001E-2</v>
      </c>
      <c r="AI529" s="10">
        <v>0.08</v>
      </c>
    </row>
    <row r="530" spans="2:35" x14ac:dyDescent="0.2">
      <c r="B530" s="3" t="s">
        <v>219</v>
      </c>
      <c r="C530" s="3" t="s">
        <v>595</v>
      </c>
      <c r="D530" s="3" t="s">
        <v>814</v>
      </c>
      <c r="E530" s="4" t="s">
        <v>1745</v>
      </c>
      <c r="F530" s="3" t="s">
        <v>1990</v>
      </c>
      <c r="G530" s="19">
        <v>45875</v>
      </c>
      <c r="H530" s="19">
        <v>40737</v>
      </c>
      <c r="I530" s="45">
        <v>43.13</v>
      </c>
      <c r="J530" s="45">
        <v>45.039261453999998</v>
      </c>
      <c r="K530" s="37"/>
      <c r="L530" s="19">
        <v>45693</v>
      </c>
      <c r="M530" s="43">
        <v>36937.265209999998</v>
      </c>
      <c r="N530" s="43">
        <v>46705.445740000003</v>
      </c>
      <c r="O530" s="37"/>
      <c r="Q530" s="6">
        <v>3.2565712953999998E-3</v>
      </c>
      <c r="R530" s="6">
        <v>-4.0253173282999996E-3</v>
      </c>
      <c r="S530" s="6">
        <v>7.0223325062999997E-2</v>
      </c>
      <c r="T530" s="6">
        <v>5.9758866161999998E-2</v>
      </c>
      <c r="U530" s="6">
        <v>0.31260569981000003</v>
      </c>
      <c r="V530" s="6">
        <v>0.10172331935999999</v>
      </c>
      <c r="W530" s="6">
        <v>0.99784024198999999</v>
      </c>
      <c r="X530" s="6">
        <v>0.46713597994</v>
      </c>
      <c r="Y530" s="6">
        <v>3.4388791352999999E-2</v>
      </c>
      <c r="Z530" s="6">
        <v>-4.4403992279999999E-2</v>
      </c>
      <c r="AB530" s="7">
        <v>0.33522630329000003</v>
      </c>
      <c r="AC530" s="7">
        <v>3.4555701283999998E-2</v>
      </c>
      <c r="AD530" s="8">
        <v>0.84722181389999995</v>
      </c>
      <c r="AE530" s="7">
        <v>0.11483007208</v>
      </c>
      <c r="AF530" s="7">
        <v>-0.14336492890999999</v>
      </c>
      <c r="AG530" s="4">
        <v>6</v>
      </c>
      <c r="AH530" s="9">
        <v>4.5906432748999998E-2</v>
      </c>
      <c r="AI530" s="10">
        <v>1.57</v>
      </c>
    </row>
    <row r="531" spans="2:35" x14ac:dyDescent="0.2">
      <c r="B531" s="3" t="s">
        <v>2533</v>
      </c>
      <c r="C531" s="3" t="s">
        <v>3082</v>
      </c>
      <c r="D531" s="3" t="s">
        <v>2553</v>
      </c>
      <c r="E531" s="4" t="s">
        <v>1741</v>
      </c>
      <c r="F531" s="3" t="s">
        <v>1980</v>
      </c>
      <c r="G531" s="19">
        <v>45875</v>
      </c>
      <c r="H531" s="19">
        <v>45036</v>
      </c>
      <c r="I531" s="45">
        <v>0.19400000000000001</v>
      </c>
      <c r="J531" s="45">
        <v>7.97</v>
      </c>
      <c r="K531" s="37"/>
      <c r="L531" s="19">
        <v>45748</v>
      </c>
      <c r="M531" s="43">
        <v>73.928355999999994</v>
      </c>
      <c r="N531" s="43">
        <v>1711.9964745</v>
      </c>
      <c r="O531" s="37"/>
      <c r="Q531" s="6">
        <v>1.2526096032E-2</v>
      </c>
      <c r="R531" s="6">
        <v>5.2442074084000003E-3</v>
      </c>
      <c r="S531" s="6">
        <v>6.7462376736999998E-3</v>
      </c>
      <c r="T531" s="6">
        <v>-3.7182212272E-3</v>
      </c>
      <c r="U531" s="6">
        <v>-0.66166724799999999</v>
      </c>
      <c r="V531" s="6">
        <v>-0.87254962843999995</v>
      </c>
      <c r="W531" s="6"/>
      <c r="X531" s="6"/>
      <c r="Y531" s="6">
        <v>-0.93937499999999996</v>
      </c>
      <c r="Z531" s="6">
        <v>-1.0181677836</v>
      </c>
      <c r="AB531" s="7">
        <v>3.7792318477000002</v>
      </c>
      <c r="AC531" s="7">
        <v>0.27326674892000002</v>
      </c>
      <c r="AD531" s="8">
        <v>13.217278114999999</v>
      </c>
      <c r="AE531" s="7">
        <v>1.8828828828999999</v>
      </c>
      <c r="AF531" s="7">
        <v>-0.97193758127999996</v>
      </c>
      <c r="AG531" s="4">
        <v>7</v>
      </c>
      <c r="AH531" s="9">
        <v>0</v>
      </c>
      <c r="AI531" s="10">
        <v>0</v>
      </c>
    </row>
    <row r="532" spans="2:35" x14ac:dyDescent="0.2">
      <c r="B532" s="3" t="s">
        <v>1136</v>
      </c>
      <c r="C532" s="3" t="s">
        <v>1577</v>
      </c>
      <c r="D532" s="3" t="s">
        <v>1454</v>
      </c>
      <c r="E532" s="4" t="s">
        <v>1744</v>
      </c>
      <c r="F532" s="3" t="s">
        <v>1961</v>
      </c>
      <c r="G532" s="19">
        <v>45875</v>
      </c>
      <c r="H532" s="19">
        <v>39447</v>
      </c>
      <c r="I532" s="45">
        <v>105.93</v>
      </c>
      <c r="J532" s="45">
        <v>144.16999999999999</v>
      </c>
      <c r="K532" s="37"/>
      <c r="L532" s="19">
        <v>45714</v>
      </c>
      <c r="M532" s="43">
        <v>271513.52613000001</v>
      </c>
      <c r="N532" s="43">
        <v>93112.923974000005</v>
      </c>
      <c r="O532" s="37"/>
      <c r="Q532" s="6">
        <v>-6.4222614839999997E-2</v>
      </c>
      <c r="R532" s="6">
        <v>-7.1504503464000002E-2</v>
      </c>
      <c r="S532" s="6">
        <v>-3.2160804018999997E-2</v>
      </c>
      <c r="T532" s="6">
        <v>-4.2625262919999997E-2</v>
      </c>
      <c r="U532" s="6">
        <v>-4.8846188381000001E-2</v>
      </c>
      <c r="V532" s="6">
        <v>-0.25972856883000001</v>
      </c>
      <c r="W532" s="6">
        <v>-0.31088992974000002</v>
      </c>
      <c r="X532" s="6">
        <v>-0.84159419178999995</v>
      </c>
      <c r="Y532" s="6">
        <v>-0.13982947625</v>
      </c>
      <c r="Z532" s="6">
        <v>-0.21862225988</v>
      </c>
      <c r="AB532" s="7">
        <v>0.34472048833000002</v>
      </c>
      <c r="AC532" s="7">
        <v>3.5400596181999998E-2</v>
      </c>
      <c r="AD532" s="8">
        <v>-0.23217660722</v>
      </c>
      <c r="AE532" s="7">
        <v>0.15405644448</v>
      </c>
      <c r="AF532" s="7">
        <v>-0.13502403679</v>
      </c>
      <c r="AG532" s="4">
        <v>4</v>
      </c>
      <c r="AH532" s="9">
        <v>0</v>
      </c>
      <c r="AI532" s="10">
        <v>0</v>
      </c>
    </row>
    <row r="533" spans="2:35" x14ac:dyDescent="0.2">
      <c r="B533" s="3" t="s">
        <v>2837</v>
      </c>
      <c r="C533" s="3" t="s">
        <v>2932</v>
      </c>
      <c r="D533" s="3" t="s">
        <v>2887</v>
      </c>
      <c r="E533" s="4" t="s">
        <v>1761</v>
      </c>
      <c r="F533" s="3" t="s">
        <v>1960</v>
      </c>
      <c r="G533" s="19">
        <v>45875</v>
      </c>
      <c r="H533" s="19">
        <v>45530</v>
      </c>
      <c r="I533" s="45">
        <v>1.05</v>
      </c>
      <c r="J533" s="45"/>
      <c r="K533" s="37"/>
      <c r="L533" s="19"/>
      <c r="M533" s="43">
        <v>46.131749999999997</v>
      </c>
      <c r="N533" s="43">
        <v>282.14499195000002</v>
      </c>
      <c r="O533" s="37"/>
      <c r="Q533" s="6">
        <v>9.375E-2</v>
      </c>
      <c r="R533" s="6">
        <v>8.6468111375999995E-2</v>
      </c>
      <c r="S533" s="6">
        <v>4.9265514139000002E-2</v>
      </c>
      <c r="T533" s="6">
        <v>3.8801055238000003E-2</v>
      </c>
      <c r="U533" s="6"/>
      <c r="V533" s="6"/>
      <c r="W533" s="6"/>
      <c r="X533" s="6"/>
      <c r="Y533" s="6">
        <v>0.61538461538</v>
      </c>
      <c r="Z533" s="6">
        <v>0.53659183175000003</v>
      </c>
      <c r="AB533" s="7">
        <v>2.9950925437000002</v>
      </c>
      <c r="AC533" s="7">
        <v>0.20150289209</v>
      </c>
      <c r="AD533" s="8">
        <v>0.95651311217000001</v>
      </c>
      <c r="AE533" s="7">
        <v>0.61664061143000004</v>
      </c>
      <c r="AF533" s="7">
        <v>-0.91107518189000003</v>
      </c>
      <c r="AG533" s="4">
        <v>4</v>
      </c>
      <c r="AH533" s="9"/>
      <c r="AI533" s="10"/>
    </row>
    <row r="534" spans="2:35" x14ac:dyDescent="0.2">
      <c r="B534" s="3" t="s">
        <v>2992</v>
      </c>
      <c r="C534" s="3" t="s">
        <v>3083</v>
      </c>
      <c r="D534" s="3" t="s">
        <v>3163</v>
      </c>
      <c r="E534" s="4" t="s">
        <v>1749</v>
      </c>
      <c r="F534" s="3" t="s">
        <v>1999</v>
      </c>
      <c r="G534" s="19">
        <v>45875</v>
      </c>
      <c r="H534" s="19">
        <v>45824</v>
      </c>
      <c r="I534" s="45">
        <v>13.82</v>
      </c>
      <c r="J534" s="45"/>
      <c r="K534" s="37"/>
      <c r="L534" s="19"/>
      <c r="M534" s="43">
        <v>42051.440719999999</v>
      </c>
      <c r="N534" s="43"/>
      <c r="O534" s="37"/>
      <c r="Q534" s="6">
        <v>-7.1839080455999996E-3</v>
      </c>
      <c r="R534" s="6">
        <v>-1.4465796669000001E-2</v>
      </c>
      <c r="S534" s="6">
        <v>-2.5387870239E-2</v>
      </c>
      <c r="T534" s="6">
        <v>-3.585232914E-2</v>
      </c>
      <c r="U534" s="6"/>
      <c r="V534" s="6"/>
      <c r="W534" s="6"/>
      <c r="X534" s="6"/>
      <c r="Y534" s="6"/>
      <c r="Z534" s="6"/>
      <c r="AB534" s="7"/>
      <c r="AC534" s="7"/>
      <c r="AD534" s="8"/>
      <c r="AE534" s="7">
        <v>1.4492753634000001E-3</v>
      </c>
      <c r="AF534" s="7">
        <v>-5.5441478438999998E-2</v>
      </c>
      <c r="AG534" s="4"/>
      <c r="AH534" s="9"/>
      <c r="AI534" s="10"/>
    </row>
    <row r="535" spans="2:35" x14ac:dyDescent="0.2">
      <c r="B535" s="3" t="s">
        <v>1137</v>
      </c>
      <c r="C535" s="3" t="s">
        <v>1578</v>
      </c>
      <c r="D535" s="3" t="s">
        <v>1455</v>
      </c>
      <c r="E535" s="4" t="s">
        <v>1741</v>
      </c>
      <c r="F535" s="3" t="s">
        <v>1985</v>
      </c>
      <c r="G535" s="19">
        <v>45875</v>
      </c>
      <c r="H535" s="19">
        <v>41781</v>
      </c>
      <c r="I535" s="45">
        <v>31.34</v>
      </c>
      <c r="J535" s="45">
        <v>45.731775487</v>
      </c>
      <c r="K535" s="37"/>
      <c r="L535" s="19">
        <v>45572</v>
      </c>
      <c r="M535" s="43">
        <v>143243.82626</v>
      </c>
      <c r="N535" s="43">
        <v>338599.06933999999</v>
      </c>
      <c r="O535" s="37"/>
      <c r="Q535" s="6">
        <v>0</v>
      </c>
      <c r="R535" s="6">
        <v>-7.2818886237999998E-3</v>
      </c>
      <c r="S535" s="6">
        <v>-2.276270658E-2</v>
      </c>
      <c r="T535" s="6">
        <v>-3.3227165481E-2</v>
      </c>
      <c r="U535" s="6">
        <v>0.26773825851999999</v>
      </c>
      <c r="V535" s="6">
        <v>5.6855878071000003E-2</v>
      </c>
      <c r="W535" s="6">
        <v>-0.45585370284999999</v>
      </c>
      <c r="X535" s="6">
        <v>-0.98655796490000003</v>
      </c>
      <c r="Y535" s="6">
        <v>-6.9398942044999995E-2</v>
      </c>
      <c r="Z535" s="6">
        <v>-0.14819172568</v>
      </c>
      <c r="AB535" s="7">
        <v>0.51523731764000003</v>
      </c>
      <c r="AC535" s="7">
        <v>5.3869633717000001E-2</v>
      </c>
      <c r="AD535" s="8">
        <v>0.69206206310999996</v>
      </c>
      <c r="AE535" s="7">
        <v>0.48148148147999997</v>
      </c>
      <c r="AF535" s="7">
        <v>-0.18332503579000001</v>
      </c>
      <c r="AG535" s="4">
        <v>5</v>
      </c>
      <c r="AH535" s="9">
        <v>3.9292730844999998E-2</v>
      </c>
      <c r="AI535" s="10">
        <v>1</v>
      </c>
    </row>
    <row r="536" spans="2:35" x14ac:dyDescent="0.2">
      <c r="B536" s="3" t="s">
        <v>2374</v>
      </c>
      <c r="C536" s="3" t="s">
        <v>3084</v>
      </c>
      <c r="D536" s="3" t="s">
        <v>2381</v>
      </c>
      <c r="E536" s="4" t="s">
        <v>1761</v>
      </c>
      <c r="F536" s="3" t="s">
        <v>1960</v>
      </c>
      <c r="G536" s="19">
        <v>45875</v>
      </c>
      <c r="H536" s="19">
        <v>44672</v>
      </c>
      <c r="I536" s="45">
        <v>0.94</v>
      </c>
      <c r="J536" s="45">
        <v>2.1090963855</v>
      </c>
      <c r="K536" s="37"/>
      <c r="L536" s="19">
        <v>45586</v>
      </c>
      <c r="M536" s="43">
        <v>18.485099999999999</v>
      </c>
      <c r="N536" s="43">
        <v>56.413647343999997</v>
      </c>
      <c r="O536" s="37"/>
      <c r="Q536" s="6">
        <v>-0.06</v>
      </c>
      <c r="R536" s="6">
        <v>-6.7281888624000002E-2</v>
      </c>
      <c r="S536" s="6">
        <v>-0.17543859648999999</v>
      </c>
      <c r="T536" s="6">
        <v>-0.18590305538999999</v>
      </c>
      <c r="U536" s="6">
        <v>-0.19847955618999999</v>
      </c>
      <c r="V536" s="6">
        <v>-0.40936193663999998</v>
      </c>
      <c r="W536" s="6">
        <v>-0.83085969429999995</v>
      </c>
      <c r="X536" s="6">
        <v>-1.3615639563999999</v>
      </c>
      <c r="Y536" s="6">
        <v>-0.31135531136</v>
      </c>
      <c r="Z536" s="6">
        <v>-0.39014809499000003</v>
      </c>
      <c r="AB536" s="7">
        <v>1.1624385172</v>
      </c>
      <c r="AC536" s="7">
        <v>0.12970280016999999</v>
      </c>
      <c r="AD536" s="8">
        <v>0.54141618547000003</v>
      </c>
      <c r="AE536" s="7">
        <v>0.26261222745000001</v>
      </c>
      <c r="AF536" s="7">
        <v>-0.21323529412</v>
      </c>
      <c r="AG536" s="4">
        <v>5</v>
      </c>
      <c r="AH536" s="9">
        <v>7.2580645161000004E-2</v>
      </c>
      <c r="AI536" s="10">
        <v>0.09</v>
      </c>
    </row>
    <row r="537" spans="2:35" x14ac:dyDescent="0.2">
      <c r="B537" s="3" t="s">
        <v>2759</v>
      </c>
      <c r="C537" s="3" t="s">
        <v>2799</v>
      </c>
      <c r="D537" s="3" t="s">
        <v>2772</v>
      </c>
      <c r="E537" s="4" t="s">
        <v>1741</v>
      </c>
      <c r="F537" s="3" t="s">
        <v>1960</v>
      </c>
      <c r="G537" s="19">
        <v>45875</v>
      </c>
      <c r="H537" s="19">
        <v>45426</v>
      </c>
      <c r="I537" s="45">
        <v>2.08</v>
      </c>
      <c r="J537" s="45">
        <v>16.72</v>
      </c>
      <c r="K537" s="37"/>
      <c r="L537" s="19">
        <v>45583</v>
      </c>
      <c r="M537" s="43">
        <v>577.81776000000002</v>
      </c>
      <c r="N537" s="43">
        <v>266.54994381</v>
      </c>
      <c r="O537" s="37"/>
      <c r="Q537" s="6">
        <v>-0.10729613733</v>
      </c>
      <c r="R537" s="6">
        <v>-0.11457802596</v>
      </c>
      <c r="S537" s="6">
        <v>-0.16663327857999999</v>
      </c>
      <c r="T537" s="6">
        <v>-0.17709773747999999</v>
      </c>
      <c r="U537" s="6">
        <v>-0.47229551451000001</v>
      </c>
      <c r="V537" s="6">
        <v>-0.68317789496000003</v>
      </c>
      <c r="W537" s="6"/>
      <c r="X537" s="6"/>
      <c r="Y537" s="6">
        <v>-0.69307047574000002</v>
      </c>
      <c r="Z537" s="6">
        <v>-0.77186325937</v>
      </c>
      <c r="AB537" s="7">
        <v>1.7594028387</v>
      </c>
      <c r="AC537" s="7">
        <v>0.21399682621999999</v>
      </c>
      <c r="AD537" s="8">
        <v>0.60104351043000004</v>
      </c>
      <c r="AE537" s="7">
        <v>0.81818181818000002</v>
      </c>
      <c r="AF537" s="7">
        <v>-0.41499999999999998</v>
      </c>
      <c r="AG537" s="4">
        <v>5</v>
      </c>
      <c r="AH537" s="9">
        <v>0</v>
      </c>
      <c r="AI537" s="10">
        <v>0</v>
      </c>
    </row>
    <row r="538" spans="2:35" x14ac:dyDescent="0.2">
      <c r="B538" s="3" t="s">
        <v>220</v>
      </c>
      <c r="C538" s="3" t="s">
        <v>596</v>
      </c>
      <c r="D538" s="3" t="s">
        <v>815</v>
      </c>
      <c r="E538" s="4" t="s">
        <v>1741</v>
      </c>
      <c r="F538" s="3" t="s">
        <v>1956</v>
      </c>
      <c r="G538" s="19">
        <v>45342</v>
      </c>
      <c r="H538" s="19">
        <v>43054</v>
      </c>
      <c r="I538" s="45">
        <v>0.77990000000000004</v>
      </c>
      <c r="J538" s="45">
        <v>1.95</v>
      </c>
      <c r="K538" s="37"/>
      <c r="L538" s="19">
        <v>44988</v>
      </c>
      <c r="M538" s="43">
        <v>28.0873186</v>
      </c>
      <c r="N538" s="43">
        <v>33.929027822999998</v>
      </c>
      <c r="O538" s="37"/>
      <c r="Q538" s="6">
        <v>7.7805417357000001E-2</v>
      </c>
      <c r="R538" s="6">
        <v>8.3810727441999994E-2</v>
      </c>
      <c r="S538" s="6">
        <v>3.9866666667999998E-2</v>
      </c>
      <c r="T538" s="6">
        <v>1.1828375909000001E-2</v>
      </c>
      <c r="U538" s="6">
        <v>-0.60005128205000002</v>
      </c>
      <c r="V538" s="6">
        <v>-0.81981108142000003</v>
      </c>
      <c r="W538" s="6">
        <v>-0.76438066464999999</v>
      </c>
      <c r="X538" s="6">
        <v>-1.0379612478</v>
      </c>
      <c r="Y538" s="6">
        <v>-0.20418367346999999</v>
      </c>
      <c r="Z538" s="6">
        <v>-0.24730470713</v>
      </c>
      <c r="AB538" s="7">
        <v>0.88605430263999996</v>
      </c>
      <c r="AC538" s="7">
        <v>9.2828097727E-2</v>
      </c>
      <c r="AD538" s="8"/>
      <c r="AE538" s="7">
        <v>0.90219512194999996</v>
      </c>
      <c r="AF538" s="7">
        <v>-0.58163265306</v>
      </c>
      <c r="AG538" s="4">
        <v>5</v>
      </c>
      <c r="AH538" s="9">
        <v>0</v>
      </c>
      <c r="AI538" s="10">
        <v>0</v>
      </c>
    </row>
    <row r="539" spans="2:35" x14ac:dyDescent="0.2">
      <c r="B539" s="3" t="s">
        <v>2432</v>
      </c>
      <c r="C539" s="3" t="s">
        <v>3085</v>
      </c>
      <c r="D539" s="3" t="s">
        <v>2442</v>
      </c>
      <c r="E539" s="4" t="s">
        <v>1741</v>
      </c>
      <c r="F539" s="3" t="s">
        <v>1969</v>
      </c>
      <c r="G539" s="19">
        <v>45875</v>
      </c>
      <c r="H539" s="19">
        <v>44799</v>
      </c>
      <c r="I539" s="45">
        <v>1.4400999999999999</v>
      </c>
      <c r="J539" s="45">
        <v>12.5</v>
      </c>
      <c r="K539" s="37"/>
      <c r="L539" s="19">
        <v>45610</v>
      </c>
      <c r="M539" s="43">
        <v>11.780018</v>
      </c>
      <c r="N539" s="43">
        <v>702.96676097</v>
      </c>
      <c r="O539" s="37"/>
      <c r="Q539" s="6">
        <v>-3.3489932884999997E-2</v>
      </c>
      <c r="R539" s="6">
        <v>-4.0771821509000002E-2</v>
      </c>
      <c r="S539" s="6">
        <v>-0.22575268816999999</v>
      </c>
      <c r="T539" s="6">
        <v>-0.23621714706999999</v>
      </c>
      <c r="U539" s="6">
        <v>-0.81998749999999998</v>
      </c>
      <c r="V539" s="6">
        <v>-1.0308698804</v>
      </c>
      <c r="W539" s="6"/>
      <c r="X539" s="6"/>
      <c r="Y539" s="6">
        <v>-0.83509675941999995</v>
      </c>
      <c r="Z539" s="6">
        <v>-0.91388954305000003</v>
      </c>
      <c r="AB539" s="7">
        <v>1.1945093918</v>
      </c>
      <c r="AC539" s="7">
        <v>0.12095357981</v>
      </c>
      <c r="AD539" s="8">
        <v>-0.68731322269999995</v>
      </c>
      <c r="AE539" s="7">
        <v>0.32345156167</v>
      </c>
      <c r="AF539" s="7">
        <v>-0.52841100505000005</v>
      </c>
      <c r="AG539" s="4">
        <v>3</v>
      </c>
      <c r="AH539" s="9">
        <v>0</v>
      </c>
      <c r="AI539" s="10">
        <v>0</v>
      </c>
    </row>
    <row r="540" spans="2:35" x14ac:dyDescent="0.2">
      <c r="B540" s="3" t="s">
        <v>1138</v>
      </c>
      <c r="C540" s="3" t="s">
        <v>1827</v>
      </c>
      <c r="D540" s="3" t="s">
        <v>1456</v>
      </c>
      <c r="E540" s="4" t="s">
        <v>1741</v>
      </c>
      <c r="F540" s="3" t="s">
        <v>700</v>
      </c>
      <c r="G540" s="19">
        <v>45875</v>
      </c>
      <c r="H540" s="19">
        <v>43594</v>
      </c>
      <c r="I540" s="45">
        <v>12.72</v>
      </c>
      <c r="J540" s="45">
        <v>18.061066218000001</v>
      </c>
      <c r="K540" s="37"/>
      <c r="L540" s="19">
        <v>45820</v>
      </c>
      <c r="M540" s="43">
        <v>435.71087999999997</v>
      </c>
      <c r="N540" s="43">
        <v>2286.4345152000001</v>
      </c>
      <c r="O540" s="37"/>
      <c r="Q540" s="6">
        <v>-2.3041474655000001E-2</v>
      </c>
      <c r="R540" s="6">
        <v>-3.0323363278999999E-2</v>
      </c>
      <c r="S540" s="6">
        <v>-0.27304122045000001</v>
      </c>
      <c r="T540" s="6">
        <v>-0.28350567934999998</v>
      </c>
      <c r="U540" s="6">
        <v>1.8605277062000001</v>
      </c>
      <c r="V540" s="6">
        <v>1.6496453257999999</v>
      </c>
      <c r="W540" s="6">
        <v>6.2114431934000001</v>
      </c>
      <c r="X540" s="6">
        <v>5.6807389312999996</v>
      </c>
      <c r="Y540" s="6">
        <v>1.0907197553000001</v>
      </c>
      <c r="Z540" s="6">
        <v>1.0119269716999999</v>
      </c>
      <c r="AB540" s="7">
        <v>0.86954040290000001</v>
      </c>
      <c r="AC540" s="7">
        <v>9.0071514763000002E-2</v>
      </c>
      <c r="AD540" s="8">
        <v>3.3359806528</v>
      </c>
      <c r="AE540" s="7">
        <v>0.40778688525000001</v>
      </c>
      <c r="AF540" s="7">
        <v>-0.19650655021999999</v>
      </c>
      <c r="AG540" s="4">
        <v>7</v>
      </c>
      <c r="AH540" s="9">
        <v>0.25844930418000001</v>
      </c>
      <c r="AI540" s="10">
        <v>0.32500000000000001</v>
      </c>
    </row>
    <row r="541" spans="2:35" x14ac:dyDescent="0.2">
      <c r="B541" s="3" t="s">
        <v>2534</v>
      </c>
      <c r="C541" s="3" t="s">
        <v>2569</v>
      </c>
      <c r="D541" s="3" t="s">
        <v>2554</v>
      </c>
      <c r="E541" s="4" t="s">
        <v>1741</v>
      </c>
      <c r="F541" s="3" t="s">
        <v>1960</v>
      </c>
      <c r="G541" s="19">
        <v>45875</v>
      </c>
      <c r="H541" s="19">
        <v>45012</v>
      </c>
      <c r="I541" s="45">
        <v>0.63900000000000001</v>
      </c>
      <c r="J541" s="45">
        <v>4.08</v>
      </c>
      <c r="K541" s="37"/>
      <c r="L541" s="19">
        <v>45555</v>
      </c>
      <c r="M541" s="43">
        <v>130.99244400000001</v>
      </c>
      <c r="N541" s="43">
        <v>148.94548447</v>
      </c>
      <c r="O541" s="37"/>
      <c r="Q541" s="6">
        <v>-1.5625000005000001E-3</v>
      </c>
      <c r="R541" s="6">
        <v>-8.8443886243000005E-3</v>
      </c>
      <c r="S541" s="6">
        <v>-1.7184814868999999E-3</v>
      </c>
      <c r="T541" s="6">
        <v>-1.2182940386999999E-2</v>
      </c>
      <c r="U541" s="6">
        <v>-0.80577507598999998</v>
      </c>
      <c r="V541" s="6">
        <v>-1.0166574563999999</v>
      </c>
      <c r="W541" s="6"/>
      <c r="X541" s="6"/>
      <c r="Y541" s="6">
        <v>-0.17887432537</v>
      </c>
      <c r="Z541" s="6">
        <v>-0.25766710900000001</v>
      </c>
      <c r="AB541" s="7">
        <v>1.2897649722</v>
      </c>
      <c r="AC541" s="7">
        <v>0.13654993869000001</v>
      </c>
      <c r="AD541" s="8">
        <v>-0.38238389913999998</v>
      </c>
      <c r="AE541" s="7">
        <v>0.22410546139000001</v>
      </c>
      <c r="AF541" s="7">
        <v>-0.54479999999999995</v>
      </c>
      <c r="AG541" s="4">
        <v>3</v>
      </c>
      <c r="AH541" s="9">
        <v>0</v>
      </c>
      <c r="AI541" s="10">
        <v>0</v>
      </c>
    </row>
    <row r="542" spans="2:35" x14ac:dyDescent="0.2">
      <c r="B542" s="3" t="s">
        <v>221</v>
      </c>
      <c r="C542" s="3" t="s">
        <v>597</v>
      </c>
      <c r="D542" s="3" t="s">
        <v>816</v>
      </c>
      <c r="E542" s="4" t="s">
        <v>1741</v>
      </c>
      <c r="F542" s="3" t="s">
        <v>1972</v>
      </c>
      <c r="G542" s="19">
        <v>45875</v>
      </c>
      <c r="H542" s="19">
        <v>40546</v>
      </c>
      <c r="I542" s="45">
        <v>22.29</v>
      </c>
      <c r="J542" s="45">
        <v>30.796817970999999</v>
      </c>
      <c r="K542" s="37"/>
      <c r="L542" s="19">
        <v>45572</v>
      </c>
      <c r="M542" s="43">
        <v>9654.6460200000001</v>
      </c>
      <c r="N542" s="43">
        <v>13863.313840000001</v>
      </c>
      <c r="O542" s="37"/>
      <c r="Q542" s="6">
        <v>2.5770823746E-2</v>
      </c>
      <c r="R542" s="6">
        <v>1.8488935121999998E-2</v>
      </c>
      <c r="S542" s="6">
        <v>-8.2338410868999998E-2</v>
      </c>
      <c r="T542" s="6">
        <v>-9.2802869770000004E-2</v>
      </c>
      <c r="U542" s="6">
        <v>0.3413911771</v>
      </c>
      <c r="V542" s="6">
        <v>0.13050879665000001</v>
      </c>
      <c r="W542" s="6">
        <v>-0.55985789195000002</v>
      </c>
      <c r="X542" s="6">
        <v>-1.0905621539999999</v>
      </c>
      <c r="Y542" s="6">
        <v>-4.7464179042000003E-2</v>
      </c>
      <c r="Z542" s="6">
        <v>-0.12625696268</v>
      </c>
      <c r="AB542" s="7">
        <v>0.73160820731999998</v>
      </c>
      <c r="AC542" s="7">
        <v>7.5349177020000005E-2</v>
      </c>
      <c r="AD542" s="8">
        <v>1.0762142587000001</v>
      </c>
      <c r="AE542" s="7">
        <v>0.40125391849000003</v>
      </c>
      <c r="AF542" s="7">
        <v>-0.17265867732000001</v>
      </c>
      <c r="AG542" s="4">
        <v>7</v>
      </c>
      <c r="AH542" s="9">
        <v>0.14652014652000001</v>
      </c>
      <c r="AI542" s="10">
        <v>0.7</v>
      </c>
    </row>
    <row r="543" spans="2:35" x14ac:dyDescent="0.2">
      <c r="B543" s="3" t="s">
        <v>2838</v>
      </c>
      <c r="C543" s="3" t="s">
        <v>2933</v>
      </c>
      <c r="D543" s="3" t="s">
        <v>2888</v>
      </c>
      <c r="E543" s="4" t="s">
        <v>1741</v>
      </c>
      <c r="F543" s="3" t="s">
        <v>1960</v>
      </c>
      <c r="G543" s="19">
        <v>45875</v>
      </c>
      <c r="H543" s="19">
        <v>45631</v>
      </c>
      <c r="I543" s="45">
        <v>0.92</v>
      </c>
      <c r="J543" s="45"/>
      <c r="K543" s="37"/>
      <c r="L543" s="19"/>
      <c r="M543" s="43">
        <v>29.555</v>
      </c>
      <c r="N543" s="43">
        <v>237.75311321000001</v>
      </c>
      <c r="O543" s="37"/>
      <c r="Q543" s="6">
        <v>4.5454545454000003E-2</v>
      </c>
      <c r="R543" s="6">
        <v>3.8172656829999999E-2</v>
      </c>
      <c r="S543" s="6">
        <v>-0.16363636364</v>
      </c>
      <c r="T543" s="6">
        <v>-0.17410082254000001</v>
      </c>
      <c r="U543" s="6"/>
      <c r="V543" s="6"/>
      <c r="W543" s="6"/>
      <c r="X543" s="6"/>
      <c r="Y543" s="6">
        <v>-0.77450980392000002</v>
      </c>
      <c r="Z543" s="6">
        <v>-0.85330258754999999</v>
      </c>
      <c r="AB543" s="7"/>
      <c r="AC543" s="7"/>
      <c r="AD543" s="8"/>
      <c r="AE543" s="7">
        <v>0.19064748202000001</v>
      </c>
      <c r="AF543" s="7">
        <v>-0.65256797583000004</v>
      </c>
      <c r="AG543" s="4"/>
      <c r="AH543" s="9"/>
      <c r="AI543" s="10"/>
    </row>
    <row r="544" spans="2:35" x14ac:dyDescent="0.2">
      <c r="B544" s="3" t="s">
        <v>2179</v>
      </c>
      <c r="C544" s="3" t="s">
        <v>2800</v>
      </c>
      <c r="D544" s="3" t="s">
        <v>2186</v>
      </c>
      <c r="E544" s="4" t="s">
        <v>1741</v>
      </c>
      <c r="F544" s="3" t="s">
        <v>700</v>
      </c>
      <c r="G544" s="19">
        <v>45875</v>
      </c>
      <c r="H544" s="19">
        <v>44333</v>
      </c>
      <c r="I544" s="45">
        <v>0.94</v>
      </c>
      <c r="J544" s="45">
        <v>7.4</v>
      </c>
      <c r="K544" s="37"/>
      <c r="L544" s="19">
        <v>45770</v>
      </c>
      <c r="M544" s="43">
        <v>127.06826</v>
      </c>
      <c r="N544" s="43">
        <v>400.10736837000002</v>
      </c>
      <c r="O544" s="37"/>
      <c r="Q544" s="6">
        <v>-9.6153846155E-2</v>
      </c>
      <c r="R544" s="6">
        <v>-0.10343573477</v>
      </c>
      <c r="S544" s="6">
        <v>-8.7378640777E-2</v>
      </c>
      <c r="T544" s="6">
        <v>-9.7843099678000006E-2</v>
      </c>
      <c r="U544" s="6">
        <v>-0.54589371981000001</v>
      </c>
      <c r="V544" s="6">
        <v>-0.75677610024999997</v>
      </c>
      <c r="W544" s="6">
        <v>-0.99400433729000004</v>
      </c>
      <c r="X544" s="6">
        <v>-1.5247085993</v>
      </c>
      <c r="Y544" s="6">
        <v>-0.32534271155</v>
      </c>
      <c r="Z544" s="6">
        <v>-0.40413549518000003</v>
      </c>
      <c r="AB544" s="7">
        <v>2.037289602</v>
      </c>
      <c r="AC544" s="7">
        <v>0.18949509398</v>
      </c>
      <c r="AD544" s="8">
        <v>0.80157188193999995</v>
      </c>
      <c r="AE544" s="7">
        <v>0.96462882096000002</v>
      </c>
      <c r="AF544" s="7">
        <v>-0.79233162925</v>
      </c>
      <c r="AG544" s="4">
        <v>7</v>
      </c>
      <c r="AH544" s="9">
        <v>0</v>
      </c>
      <c r="AI544" s="10">
        <v>0</v>
      </c>
    </row>
    <row r="545" spans="2:35" x14ac:dyDescent="0.2">
      <c r="B545" s="3" t="s">
        <v>2622</v>
      </c>
      <c r="C545" s="3" t="s">
        <v>2687</v>
      </c>
      <c r="D545" s="3" t="s">
        <v>2660</v>
      </c>
      <c r="E545" s="4" t="s">
        <v>1750</v>
      </c>
      <c r="F545" s="3" t="s">
        <v>1960</v>
      </c>
      <c r="G545" s="19">
        <v>45875</v>
      </c>
      <c r="H545" s="19">
        <v>45314</v>
      </c>
      <c r="I545" s="45">
        <v>5.6113</v>
      </c>
      <c r="J545" s="45">
        <v>8</v>
      </c>
      <c r="K545" s="37"/>
      <c r="L545" s="19">
        <v>45594</v>
      </c>
      <c r="M545" s="43">
        <v>81.189899699999998</v>
      </c>
      <c r="N545" s="43">
        <v>92.474183667999995</v>
      </c>
      <c r="O545" s="37"/>
      <c r="Q545" s="6">
        <v>-5.0541455162000003E-2</v>
      </c>
      <c r="R545" s="6">
        <v>-5.7823343785000002E-2</v>
      </c>
      <c r="S545" s="6">
        <v>-9.4951612902999999E-2</v>
      </c>
      <c r="T545" s="6">
        <v>-0.1054160718</v>
      </c>
      <c r="U545" s="6">
        <v>0.47977320675000001</v>
      </c>
      <c r="V545" s="6">
        <v>0.26889082631</v>
      </c>
      <c r="W545" s="6"/>
      <c r="X545" s="6"/>
      <c r="Y545" s="6">
        <v>0.53314207650000001</v>
      </c>
      <c r="Z545" s="6">
        <v>0.45434929286999998</v>
      </c>
      <c r="AB545" s="7">
        <v>1.2644798494</v>
      </c>
      <c r="AC545" s="7">
        <v>0.1372546972</v>
      </c>
      <c r="AD545" s="8">
        <v>1.4658884324999999</v>
      </c>
      <c r="AE545" s="7">
        <v>0.70125786164000004</v>
      </c>
      <c r="AF545" s="7">
        <v>-0.45262237762000002</v>
      </c>
      <c r="AG545" s="4">
        <v>5</v>
      </c>
      <c r="AH545" s="9">
        <v>0</v>
      </c>
      <c r="AI545" s="10">
        <v>0</v>
      </c>
    </row>
    <row r="546" spans="2:35" x14ac:dyDescent="0.2">
      <c r="B546" s="3" t="s">
        <v>222</v>
      </c>
      <c r="C546" s="3" t="s">
        <v>598</v>
      </c>
      <c r="D546" s="3" t="s">
        <v>817</v>
      </c>
      <c r="E546" s="4" t="s">
        <v>1744</v>
      </c>
      <c r="F546" s="3" t="s">
        <v>1979</v>
      </c>
      <c r="G546" s="19">
        <v>45875</v>
      </c>
      <c r="H546" s="19">
        <v>35614</v>
      </c>
      <c r="I546" s="45">
        <v>104.67</v>
      </c>
      <c r="J546" s="45">
        <v>111.73</v>
      </c>
      <c r="K546" s="37"/>
      <c r="L546" s="19">
        <v>45863</v>
      </c>
      <c r="M546" s="43">
        <v>307080.74132999999</v>
      </c>
      <c r="N546" s="43">
        <v>472910.33324000001</v>
      </c>
      <c r="O546" s="37"/>
      <c r="Q546" s="6">
        <v>-1.6215185032999999E-3</v>
      </c>
      <c r="R546" s="6">
        <v>-8.9034071269999994E-3</v>
      </c>
      <c r="S546" s="6">
        <v>-1.9117233623999998E-2</v>
      </c>
      <c r="T546" s="6">
        <v>-2.9581692525000002E-2</v>
      </c>
      <c r="U546" s="6">
        <v>0.59715424624000002</v>
      </c>
      <c r="V546" s="6">
        <v>0.38627186579</v>
      </c>
      <c r="W546" s="6">
        <v>1.0299858721999999</v>
      </c>
      <c r="X546" s="6">
        <v>0.49928161015</v>
      </c>
      <c r="Y546" s="6">
        <v>0.33690697194000002</v>
      </c>
      <c r="Z546" s="6">
        <v>0.25811418830999999</v>
      </c>
      <c r="AB546" s="7">
        <v>0.30751120588000003</v>
      </c>
      <c r="AC546" s="7">
        <v>3.2055807057000001E-2</v>
      </c>
      <c r="AD546" s="8">
        <v>1.8652288172</v>
      </c>
      <c r="AE546" s="7">
        <v>0.20822407628</v>
      </c>
      <c r="AF546" s="7">
        <v>-6.0589634161000001E-2</v>
      </c>
      <c r="AG546" s="4">
        <v>5</v>
      </c>
      <c r="AH546" s="9">
        <v>2.2188905546999999E-2</v>
      </c>
      <c r="AI546" s="10">
        <v>1.48</v>
      </c>
    </row>
    <row r="547" spans="2:35" x14ac:dyDescent="0.2">
      <c r="B547" s="3" t="s">
        <v>2106</v>
      </c>
      <c r="C547" s="3" t="s">
        <v>2153</v>
      </c>
      <c r="D547" s="3" t="s">
        <v>2112</v>
      </c>
      <c r="E547" s="4" t="s">
        <v>1741</v>
      </c>
      <c r="F547" s="3" t="s">
        <v>1985</v>
      </c>
      <c r="G547" s="19">
        <v>45875</v>
      </c>
      <c r="H547" s="19">
        <v>44271</v>
      </c>
      <c r="I547" s="45">
        <v>2.06</v>
      </c>
      <c r="J547" s="45">
        <v>3.42</v>
      </c>
      <c r="K547" s="37"/>
      <c r="L547" s="19">
        <v>45621</v>
      </c>
      <c r="M547" s="43">
        <v>10.425660000000001</v>
      </c>
      <c r="N547" s="43">
        <v>70.982790640000005</v>
      </c>
      <c r="O547" s="37"/>
      <c r="Q547" s="6">
        <v>-6.9977426635999998E-2</v>
      </c>
      <c r="R547" s="6">
        <v>-7.7259315260000003E-2</v>
      </c>
      <c r="S547" s="6">
        <v>-0.23703703704000001</v>
      </c>
      <c r="T547" s="6">
        <v>-0.24750149594000001</v>
      </c>
      <c r="U547" s="6">
        <v>0.57251908396999995</v>
      </c>
      <c r="V547" s="6">
        <v>0.36163670352999999</v>
      </c>
      <c r="W547" s="6">
        <v>-0.94353070175999998</v>
      </c>
      <c r="X547" s="6">
        <v>-1.4742349638000001</v>
      </c>
      <c r="Y547" s="6">
        <v>-0.33548387096999999</v>
      </c>
      <c r="Z547" s="6">
        <v>-0.41427665460000002</v>
      </c>
      <c r="AB547" s="7"/>
      <c r="AC547" s="7"/>
      <c r="AD547" s="8"/>
      <c r="AE547" s="7">
        <v>0.75842696628999995</v>
      </c>
      <c r="AF547" s="7">
        <v>-0.35496453901000002</v>
      </c>
      <c r="AG547" s="4">
        <v>7</v>
      </c>
      <c r="AH547" s="9">
        <v>0</v>
      </c>
      <c r="AI547" s="10">
        <v>0</v>
      </c>
    </row>
    <row r="548" spans="2:35" x14ac:dyDescent="0.2">
      <c r="B548" s="3" t="s">
        <v>2993</v>
      </c>
      <c r="C548" s="3" t="s">
        <v>2748</v>
      </c>
      <c r="D548" s="3" t="s">
        <v>3164</v>
      </c>
      <c r="E548" s="4" t="s">
        <v>1741</v>
      </c>
      <c r="F548" s="3" t="s">
        <v>1981</v>
      </c>
      <c r="G548" s="19">
        <v>45875</v>
      </c>
      <c r="H548" s="19">
        <v>41234</v>
      </c>
      <c r="I548" s="45">
        <v>50.63</v>
      </c>
      <c r="J548" s="45">
        <v>54.89</v>
      </c>
      <c r="K548" s="37"/>
      <c r="L548" s="19">
        <v>45853</v>
      </c>
      <c r="M548" s="43">
        <v>11493.46567</v>
      </c>
      <c r="N548" s="43">
        <v>14006.844483000001</v>
      </c>
      <c r="O548" s="37"/>
      <c r="Q548" s="6">
        <v>7.1613288237000004E-3</v>
      </c>
      <c r="R548" s="6">
        <v>-1.2055980005E-4</v>
      </c>
      <c r="S548" s="6">
        <v>-9.8658247770999998E-4</v>
      </c>
      <c r="T548" s="6">
        <v>-1.1451041378E-2</v>
      </c>
      <c r="U548" s="6">
        <v>0.59202742333000002</v>
      </c>
      <c r="V548" s="6">
        <v>0.38114504289000001</v>
      </c>
      <c r="W548" s="6">
        <v>1.1925128411999999</v>
      </c>
      <c r="X548" s="6">
        <v>0.66180857917000002</v>
      </c>
      <c r="Y548" s="6">
        <v>0.26220955569999999</v>
      </c>
      <c r="Z548" s="6">
        <v>0.18341677207000001</v>
      </c>
      <c r="AB548" s="7">
        <v>0.39464172674999998</v>
      </c>
      <c r="AC548" s="7">
        <v>4.0848700474000001E-2</v>
      </c>
      <c r="AD548" s="8">
        <v>1.8100854930000001</v>
      </c>
      <c r="AE548" s="7">
        <v>0.16326530612000001</v>
      </c>
      <c r="AF548" s="7">
        <v>-0.10279974353</v>
      </c>
      <c r="AG548" s="4">
        <v>9</v>
      </c>
      <c r="AH548" s="9">
        <v>5.6359252562000001E-2</v>
      </c>
      <c r="AI548" s="10">
        <v>9.35E-2</v>
      </c>
    </row>
    <row r="549" spans="2:35" x14ac:dyDescent="0.2">
      <c r="B549" s="3" t="s">
        <v>223</v>
      </c>
      <c r="C549" s="3" t="s">
        <v>599</v>
      </c>
      <c r="D549" s="3" t="s">
        <v>818</v>
      </c>
      <c r="E549" s="4" t="s">
        <v>1748</v>
      </c>
      <c r="F549" s="3" t="s">
        <v>1985</v>
      </c>
      <c r="G549" s="19">
        <v>45875</v>
      </c>
      <c r="H549" s="19">
        <v>43566</v>
      </c>
      <c r="I549" s="45">
        <v>4.58</v>
      </c>
      <c r="J549" s="45">
        <v>5.87</v>
      </c>
      <c r="K549" s="37"/>
      <c r="L549" s="19">
        <v>45569</v>
      </c>
      <c r="M549" s="43">
        <v>19490.89532</v>
      </c>
      <c r="N549" s="43">
        <v>13171.027700000001</v>
      </c>
      <c r="O549" s="37"/>
      <c r="Q549" s="6">
        <v>-5.9548254621000003E-2</v>
      </c>
      <c r="R549" s="6">
        <v>-6.6830143243999995E-2</v>
      </c>
      <c r="S549" s="6">
        <v>3.3860045147000001E-2</v>
      </c>
      <c r="T549" s="6">
        <v>2.3395586246000001E-2</v>
      </c>
      <c r="U549" s="6">
        <v>-6.3394683026000001E-2</v>
      </c>
      <c r="V549" s="6">
        <v>-0.27427706347000003</v>
      </c>
      <c r="W549" s="6">
        <v>-0.34289813485999998</v>
      </c>
      <c r="X549" s="6">
        <v>-0.87360239690999997</v>
      </c>
      <c r="Y549" s="6">
        <v>0.19895287957999999</v>
      </c>
      <c r="Z549" s="6">
        <v>0.12016009594</v>
      </c>
      <c r="AB549" s="7">
        <v>0.82511942082</v>
      </c>
      <c r="AC549" s="7">
        <v>8.4827167790000005E-2</v>
      </c>
      <c r="AD549" s="8">
        <v>0.28339296625999999</v>
      </c>
      <c r="AE549" s="7">
        <v>0.40928270041999998</v>
      </c>
      <c r="AF549" s="7">
        <v>-0.38596491228000002</v>
      </c>
      <c r="AG549" s="4">
        <v>7</v>
      </c>
      <c r="AH549" s="9">
        <v>0</v>
      </c>
      <c r="AI549" s="10">
        <v>0</v>
      </c>
    </row>
    <row r="550" spans="2:35" x14ac:dyDescent="0.2">
      <c r="B550" s="3" t="s">
        <v>1142</v>
      </c>
      <c r="C550" s="3" t="s">
        <v>3086</v>
      </c>
      <c r="D550" s="3" t="s">
        <v>1460</v>
      </c>
      <c r="E550" s="4" t="s">
        <v>1741</v>
      </c>
      <c r="F550" s="3" t="s">
        <v>2004</v>
      </c>
      <c r="G550" s="19">
        <v>44481</v>
      </c>
      <c r="H550" s="19">
        <v>41340</v>
      </c>
      <c r="I550" s="45">
        <v>3.05</v>
      </c>
      <c r="J550" s="45">
        <v>5.13</v>
      </c>
      <c r="K550" s="37"/>
      <c r="L550" s="19">
        <v>44243</v>
      </c>
      <c r="M550" s="43">
        <v>282.87225000000001</v>
      </c>
      <c r="N550" s="43">
        <v>1202.8488890000001</v>
      </c>
      <c r="O550" s="37"/>
      <c r="Q550" s="6">
        <v>1.3289036545000001E-2</v>
      </c>
      <c r="R550" s="6">
        <v>1.5705808115000001E-2</v>
      </c>
      <c r="S550" s="6">
        <v>-0.20365535248</v>
      </c>
      <c r="T550" s="6">
        <v>-0.17944809367</v>
      </c>
      <c r="U550" s="6">
        <v>0.38636363635999998</v>
      </c>
      <c r="V550" s="6">
        <v>0.15535651174000001</v>
      </c>
      <c r="W550" s="6">
        <v>-0.16552667578999999</v>
      </c>
      <c r="X550" s="6">
        <v>-0.73778746584999999</v>
      </c>
      <c r="Y550" s="6">
        <v>3.7414965986999997E-2</v>
      </c>
      <c r="Z550" s="6">
        <v>-0.12088346828</v>
      </c>
      <c r="AB550" s="7">
        <v>1.1103954917000001</v>
      </c>
      <c r="AC550" s="7">
        <v>0.12219044809</v>
      </c>
      <c r="AD550" s="8"/>
      <c r="AE550" s="7">
        <v>0.34693877551000002</v>
      </c>
      <c r="AF550" s="7">
        <v>-0.29086538462</v>
      </c>
      <c r="AG550" s="4">
        <v>6</v>
      </c>
      <c r="AH550" s="9">
        <v>0</v>
      </c>
      <c r="AI550" s="10">
        <v>0</v>
      </c>
    </row>
    <row r="551" spans="2:35" x14ac:dyDescent="0.2">
      <c r="B551" s="3" t="s">
        <v>2994</v>
      </c>
      <c r="C551" s="3" t="s">
        <v>3087</v>
      </c>
      <c r="D551" s="3" t="s">
        <v>3165</v>
      </c>
      <c r="E551" s="4" t="s">
        <v>1760</v>
      </c>
      <c r="F551" s="3" t="s">
        <v>1960</v>
      </c>
      <c r="G551" s="19">
        <v>45875</v>
      </c>
      <c r="H551" s="19">
        <v>45824</v>
      </c>
      <c r="I551" s="45">
        <v>31.98</v>
      </c>
      <c r="J551" s="45"/>
      <c r="K551" s="37"/>
      <c r="L551" s="19"/>
      <c r="M551" s="43">
        <v>6081.9564</v>
      </c>
      <c r="N551" s="43"/>
      <c r="O551" s="37"/>
      <c r="Q551" s="6">
        <v>0.10542689249999999</v>
      </c>
      <c r="R551" s="6">
        <v>9.8145003876000003E-2</v>
      </c>
      <c r="S551" s="6">
        <v>3.0277078086000002</v>
      </c>
      <c r="T551" s="6">
        <v>3.0172433497000002</v>
      </c>
      <c r="U551" s="6"/>
      <c r="V551" s="6"/>
      <c r="W551" s="6"/>
      <c r="X551" s="6"/>
      <c r="Y551" s="6"/>
      <c r="Z551" s="6"/>
      <c r="AB551" s="7"/>
      <c r="AC551" s="7"/>
      <c r="AD551" s="8"/>
      <c r="AE551" s="7">
        <v>1.2423529412000001</v>
      </c>
      <c r="AF551" s="7">
        <v>0.67785939139999996</v>
      </c>
      <c r="AG551" s="4"/>
      <c r="AH551" s="9"/>
      <c r="AI551" s="10"/>
    </row>
    <row r="552" spans="2:35" x14ac:dyDescent="0.2">
      <c r="B552" s="3" t="s">
        <v>2995</v>
      </c>
      <c r="C552" s="3" t="s">
        <v>3088</v>
      </c>
      <c r="D552" s="3" t="s">
        <v>3166</v>
      </c>
      <c r="E552" s="4" t="s">
        <v>1750</v>
      </c>
      <c r="F552" s="3" t="s">
        <v>1960</v>
      </c>
      <c r="G552" s="19">
        <v>45875</v>
      </c>
      <c r="H552" s="19">
        <v>45853</v>
      </c>
      <c r="I552" s="45">
        <v>1.61</v>
      </c>
      <c r="J552" s="45"/>
      <c r="K552" s="37"/>
      <c r="L552" s="19"/>
      <c r="M552" s="43">
        <v>341.80944</v>
      </c>
      <c r="N552" s="43"/>
      <c r="O552" s="37"/>
      <c r="Q552" s="6">
        <v>0.12587412586999999</v>
      </c>
      <c r="R552" s="6">
        <v>0.11859223725</v>
      </c>
      <c r="S552" s="6"/>
      <c r="T552" s="6"/>
      <c r="U552" s="6"/>
      <c r="V552" s="6"/>
      <c r="W552" s="6"/>
      <c r="X552" s="6"/>
      <c r="Y552" s="6"/>
      <c r="Z552" s="6"/>
      <c r="AB552" s="7"/>
      <c r="AC552" s="7"/>
      <c r="AD552" s="8"/>
      <c r="AE552" s="7">
        <v>0.15</v>
      </c>
      <c r="AF552" s="7">
        <v>0.15</v>
      </c>
      <c r="AG552" s="4"/>
      <c r="AH552" s="9"/>
      <c r="AI552" s="10"/>
    </row>
    <row r="553" spans="2:35" x14ac:dyDescent="0.2">
      <c r="B553" s="3" t="s">
        <v>1140</v>
      </c>
      <c r="C553" s="3" t="s">
        <v>1579</v>
      </c>
      <c r="D553" s="3" t="s">
        <v>1458</v>
      </c>
      <c r="E553" s="4" t="s">
        <v>1751</v>
      </c>
      <c r="F553" s="3" t="s">
        <v>1961</v>
      </c>
      <c r="G553" s="19">
        <v>45875</v>
      </c>
      <c r="H553" s="19">
        <v>41425</v>
      </c>
      <c r="I553" s="45">
        <v>7.01</v>
      </c>
      <c r="J553" s="45">
        <v>8.0979665738000008</v>
      </c>
      <c r="K553" s="37"/>
      <c r="L553" s="19">
        <v>45698</v>
      </c>
      <c r="M553" s="43">
        <v>274.26625000000001</v>
      </c>
      <c r="N553" s="43">
        <v>516.24057302000006</v>
      </c>
      <c r="O553" s="37"/>
      <c r="Q553" s="6">
        <v>2.3357664234999999E-2</v>
      </c>
      <c r="R553" s="6">
        <v>1.6075775611000001E-2</v>
      </c>
      <c r="S553" s="6">
        <v>-0.11040609137</v>
      </c>
      <c r="T553" s="6">
        <v>-0.12087055027</v>
      </c>
      <c r="U553" s="6">
        <v>0.35797732559000001</v>
      </c>
      <c r="V553" s="6">
        <v>0.14709494513999999</v>
      </c>
      <c r="W553" s="6">
        <v>0.39475040597</v>
      </c>
      <c r="X553" s="6">
        <v>-0.13595385607999999</v>
      </c>
      <c r="Y553" s="6">
        <v>0.18404919521999999</v>
      </c>
      <c r="Z553" s="6">
        <v>0.10525641158</v>
      </c>
      <c r="AB553" s="7">
        <v>0.37346283063000002</v>
      </c>
      <c r="AC553" s="7">
        <v>3.8994477392000002E-2</v>
      </c>
      <c r="AD553" s="8">
        <v>0.99265443129999997</v>
      </c>
      <c r="AE553" s="7">
        <v>0.13138686130999999</v>
      </c>
      <c r="AF553" s="7">
        <v>-6.6086956523000007E-2</v>
      </c>
      <c r="AG553" s="4">
        <v>6</v>
      </c>
      <c r="AH553" s="9">
        <v>3.7664783427999997E-2</v>
      </c>
      <c r="AI553" s="10">
        <v>0.2</v>
      </c>
    </row>
    <row r="554" spans="2:35" x14ac:dyDescent="0.2">
      <c r="B554" s="3" t="s">
        <v>2189</v>
      </c>
      <c r="C554" s="3" t="s">
        <v>2749</v>
      </c>
      <c r="D554" s="3" t="s">
        <v>2196</v>
      </c>
      <c r="E554" s="4" t="s">
        <v>1741</v>
      </c>
      <c r="F554" s="3" t="s">
        <v>1956</v>
      </c>
      <c r="G554" s="19">
        <v>45875</v>
      </c>
      <c r="H554" s="19">
        <v>44357</v>
      </c>
      <c r="I554" s="45">
        <v>20.11</v>
      </c>
      <c r="J554" s="45">
        <v>20.56</v>
      </c>
      <c r="K554" s="37"/>
      <c r="L554" s="19">
        <v>45735</v>
      </c>
      <c r="M554" s="43">
        <v>68535.704509999996</v>
      </c>
      <c r="N554" s="43">
        <v>54114.132008</v>
      </c>
      <c r="O554" s="37"/>
      <c r="Q554" s="6">
        <v>1.4631685166E-2</v>
      </c>
      <c r="R554" s="6">
        <v>7.3497965422999996E-3</v>
      </c>
      <c r="S554" s="6">
        <v>0.12033426183</v>
      </c>
      <c r="T554" s="6">
        <v>0.10986980293</v>
      </c>
      <c r="U554" s="6">
        <v>0.46042120551999999</v>
      </c>
      <c r="V554" s="6">
        <v>0.24953882507</v>
      </c>
      <c r="W554" s="6">
        <v>1.9892803016999999E-2</v>
      </c>
      <c r="X554" s="6">
        <v>-0.51081145903000003</v>
      </c>
      <c r="Y554" s="6">
        <v>0.45724637681000002</v>
      </c>
      <c r="Z554" s="6">
        <v>0.37845359317999999</v>
      </c>
      <c r="AB554" s="7">
        <v>0.61742547279000004</v>
      </c>
      <c r="AC554" s="7">
        <v>6.3110770401999999E-2</v>
      </c>
      <c r="AD554" s="8">
        <v>1.3837192356000001</v>
      </c>
      <c r="AE554" s="7">
        <v>0.39325842696000002</v>
      </c>
      <c r="AF554" s="7">
        <v>-0.20187793427</v>
      </c>
      <c r="AG554" s="4">
        <v>9</v>
      </c>
      <c r="AH554" s="9">
        <v>0</v>
      </c>
      <c r="AI554" s="10">
        <v>0</v>
      </c>
    </row>
    <row r="555" spans="2:35" x14ac:dyDescent="0.2">
      <c r="B555" s="3" t="s">
        <v>2127</v>
      </c>
      <c r="C555" s="3" t="s">
        <v>2147</v>
      </c>
      <c r="D555" s="3" t="s">
        <v>2135</v>
      </c>
      <c r="E555" s="4" t="s">
        <v>1761</v>
      </c>
      <c r="F555" s="3" t="s">
        <v>1988</v>
      </c>
      <c r="G555" s="19">
        <v>45875</v>
      </c>
      <c r="H555" s="19">
        <v>44286</v>
      </c>
      <c r="I555" s="45">
        <v>46.09</v>
      </c>
      <c r="J555" s="45">
        <v>63.1</v>
      </c>
      <c r="K555" s="37"/>
      <c r="L555" s="19">
        <v>45811</v>
      </c>
      <c r="M555" s="43">
        <v>2745.7195700000002</v>
      </c>
      <c r="N555" s="43">
        <v>3590.6446592000002</v>
      </c>
      <c r="O555" s="37"/>
      <c r="Q555" s="6">
        <v>2.10456358E-2</v>
      </c>
      <c r="R555" s="6">
        <v>1.3763747176000001E-2</v>
      </c>
      <c r="S555" s="6">
        <v>-8.4062003179999997E-2</v>
      </c>
      <c r="T555" s="6">
        <v>-9.4526462081000004E-2</v>
      </c>
      <c r="U555" s="6">
        <v>0.33450252773</v>
      </c>
      <c r="V555" s="6">
        <v>0.12362014728</v>
      </c>
      <c r="W555" s="6">
        <v>0.86677823192000003</v>
      </c>
      <c r="X555" s="6">
        <v>0.33607396986999999</v>
      </c>
      <c r="Y555" s="6">
        <v>2.0819490586000002E-2</v>
      </c>
      <c r="Z555" s="6">
        <v>-5.7973293047000003E-2</v>
      </c>
      <c r="AB555" s="7">
        <v>0.59297727762999997</v>
      </c>
      <c r="AC555" s="7">
        <v>6.0616441845999999E-2</v>
      </c>
      <c r="AD555" s="8">
        <v>0.84298898815000001</v>
      </c>
      <c r="AE555" s="7">
        <v>0.30251114761999998</v>
      </c>
      <c r="AF555" s="7">
        <v>-0.11747747746999999</v>
      </c>
      <c r="AG555" s="4">
        <v>7</v>
      </c>
      <c r="AH555" s="9">
        <v>3.0345602696999999E-2</v>
      </c>
      <c r="AI555" s="10">
        <v>1.08</v>
      </c>
    </row>
    <row r="556" spans="2:35" x14ac:dyDescent="0.2">
      <c r="B556" s="3" t="s">
        <v>1141</v>
      </c>
      <c r="C556" s="3" t="s">
        <v>1580</v>
      </c>
      <c r="D556" s="3" t="s">
        <v>1459</v>
      </c>
      <c r="E556" s="4" t="s">
        <v>409</v>
      </c>
      <c r="F556" s="3" t="s">
        <v>1961</v>
      </c>
      <c r="G556" s="19">
        <v>45875</v>
      </c>
      <c r="H556" s="19">
        <v>40546</v>
      </c>
      <c r="I556" s="45">
        <v>8.67</v>
      </c>
      <c r="J556" s="45">
        <v>169.5</v>
      </c>
      <c r="K556" s="37"/>
      <c r="L556" s="19">
        <v>45607</v>
      </c>
      <c r="M556" s="43">
        <v>199.67876999999999</v>
      </c>
      <c r="N556" s="43">
        <v>9909.0593747999992</v>
      </c>
      <c r="O556" s="37"/>
      <c r="Q556" s="6">
        <v>-1.1520737325000001E-3</v>
      </c>
      <c r="R556" s="6">
        <v>-8.4339623562999996E-3</v>
      </c>
      <c r="S556" s="6">
        <v>0.28444444444</v>
      </c>
      <c r="T556" s="6">
        <v>0.27397998554000003</v>
      </c>
      <c r="U556" s="6">
        <v>-0.89171670242000001</v>
      </c>
      <c r="V556" s="6">
        <v>-1.1025990829000001</v>
      </c>
      <c r="W556" s="6">
        <v>-0.98135483870999995</v>
      </c>
      <c r="X556" s="6">
        <v>-1.5120591007999999</v>
      </c>
      <c r="Y556" s="6">
        <v>-0.80406779661000005</v>
      </c>
      <c r="Z556" s="6">
        <v>-0.88286058024000003</v>
      </c>
      <c r="AB556" s="7">
        <v>2.2357058200000002</v>
      </c>
      <c r="AC556" s="7">
        <v>0.19218044361</v>
      </c>
      <c r="AD556" s="8">
        <v>-0.17530769974999999</v>
      </c>
      <c r="AE556" s="7">
        <v>0.65</v>
      </c>
      <c r="AF556" s="7">
        <v>-0.81609848795999995</v>
      </c>
      <c r="AG556" s="4">
        <v>4</v>
      </c>
      <c r="AH556" s="9">
        <v>0</v>
      </c>
      <c r="AI556" s="10">
        <v>0</v>
      </c>
    </row>
    <row r="557" spans="2:35" x14ac:dyDescent="0.2">
      <c r="B557" s="3" t="s">
        <v>224</v>
      </c>
      <c r="C557" s="3" t="s">
        <v>600</v>
      </c>
      <c r="D557" s="3" t="s">
        <v>821</v>
      </c>
      <c r="E557" s="4" t="s">
        <v>1775</v>
      </c>
      <c r="F557" s="3" t="s">
        <v>1984</v>
      </c>
      <c r="G557" s="19">
        <v>45875</v>
      </c>
      <c r="H557" s="19">
        <v>40546</v>
      </c>
      <c r="I557" s="45">
        <v>83.24</v>
      </c>
      <c r="J557" s="45">
        <v>90.36</v>
      </c>
      <c r="K557" s="37"/>
      <c r="L557" s="19">
        <v>45862</v>
      </c>
      <c r="M557" s="43">
        <v>16352.914199999999</v>
      </c>
      <c r="N557" s="43">
        <v>18401.973164999999</v>
      </c>
      <c r="O557" s="37"/>
      <c r="Q557" s="6">
        <v>2.7273849191E-2</v>
      </c>
      <c r="R557" s="6">
        <v>1.9991960566999999E-2</v>
      </c>
      <c r="S557" s="6">
        <v>-2.8704784130000001E-2</v>
      </c>
      <c r="T557" s="6">
        <v>-3.9169243031000001E-2</v>
      </c>
      <c r="U557" s="6">
        <v>0.46119858972</v>
      </c>
      <c r="V557" s="6">
        <v>0.25031620926999998</v>
      </c>
      <c r="W557" s="6">
        <v>1.5017900509</v>
      </c>
      <c r="X557" s="6">
        <v>0.97108578880999996</v>
      </c>
      <c r="Y557" s="6">
        <v>0.49186065632999998</v>
      </c>
      <c r="Z557" s="6">
        <v>0.41306787270000001</v>
      </c>
      <c r="AB557" s="7">
        <v>0.38721500648000001</v>
      </c>
      <c r="AC557" s="7">
        <v>4.0098393720999999E-2</v>
      </c>
      <c r="AD557" s="8">
        <v>1.1761387031999999</v>
      </c>
      <c r="AE557" s="7">
        <v>0.19884402751999999</v>
      </c>
      <c r="AF557" s="7">
        <v>-0.17452488030999999</v>
      </c>
      <c r="AG557" s="4">
        <v>7</v>
      </c>
      <c r="AH557" s="9">
        <v>3.0246347662999998E-2</v>
      </c>
      <c r="AI557" s="10">
        <v>1.7730409</v>
      </c>
    </row>
    <row r="558" spans="2:35" x14ac:dyDescent="0.2">
      <c r="B558" s="3" t="s">
        <v>1897</v>
      </c>
      <c r="C558" s="3" t="s">
        <v>1933</v>
      </c>
      <c r="D558" s="3" t="s">
        <v>1911</v>
      </c>
      <c r="E558" s="4" t="s">
        <v>1741</v>
      </c>
      <c r="F558" s="3" t="s">
        <v>1991</v>
      </c>
      <c r="G558" s="19">
        <v>45875</v>
      </c>
      <c r="H558" s="19">
        <v>44055</v>
      </c>
      <c r="I558" s="45">
        <v>17.52</v>
      </c>
      <c r="J558" s="45">
        <v>25.270165430999999</v>
      </c>
      <c r="K558" s="37"/>
      <c r="L558" s="19">
        <v>45569</v>
      </c>
      <c r="M558" s="43">
        <v>137953.16328000001</v>
      </c>
      <c r="N558" s="43">
        <v>140419.91738</v>
      </c>
      <c r="O558" s="37"/>
      <c r="Q558" s="6">
        <v>-2.2779043284000002E-3</v>
      </c>
      <c r="R558" s="6">
        <v>-9.5597929521000005E-3</v>
      </c>
      <c r="S558" s="6">
        <v>-8.4889643476000008E-3</v>
      </c>
      <c r="T558" s="6">
        <v>-1.8953423249000002E-2</v>
      </c>
      <c r="U558" s="6">
        <v>0.3142790875</v>
      </c>
      <c r="V558" s="6">
        <v>0.10339670704999999</v>
      </c>
      <c r="W558" s="6">
        <v>0.23149086987</v>
      </c>
      <c r="X558" s="6">
        <v>-0.29921339217999998</v>
      </c>
      <c r="Y558" s="6">
        <v>-2.8917568899000001E-2</v>
      </c>
      <c r="Z558" s="6">
        <v>-0.10771035253</v>
      </c>
      <c r="AB558" s="7">
        <v>0.57665838988999996</v>
      </c>
      <c r="AC558" s="7">
        <v>6.0665474765999997E-2</v>
      </c>
      <c r="AD558" s="8">
        <v>0.83090686773</v>
      </c>
      <c r="AE558" s="7">
        <v>0.34164420485000002</v>
      </c>
      <c r="AF558" s="7">
        <v>-0.14044687642000001</v>
      </c>
      <c r="AG558" s="4">
        <v>6</v>
      </c>
      <c r="AH558" s="9">
        <v>2.6451138868000001E-2</v>
      </c>
      <c r="AI558" s="10">
        <v>0.12</v>
      </c>
    </row>
    <row r="559" spans="2:35" x14ac:dyDescent="0.2">
      <c r="B559" s="3" t="s">
        <v>225</v>
      </c>
      <c r="C559" s="3" t="s">
        <v>2750</v>
      </c>
      <c r="D559" s="3" t="s">
        <v>822</v>
      </c>
      <c r="E559" s="4" t="s">
        <v>1761</v>
      </c>
      <c r="F559" s="3" t="s">
        <v>1971</v>
      </c>
      <c r="G559" s="19">
        <v>45875</v>
      </c>
      <c r="H559" s="19">
        <v>42018</v>
      </c>
      <c r="I559" s="45">
        <v>42.98</v>
      </c>
      <c r="J559" s="45">
        <v>49.51</v>
      </c>
      <c r="K559" s="37"/>
      <c r="L559" s="19">
        <v>45861</v>
      </c>
      <c r="M559" s="43">
        <v>947.15026</v>
      </c>
      <c r="N559" s="43">
        <v>845.99432429000001</v>
      </c>
      <c r="O559" s="37"/>
      <c r="Q559" s="6">
        <v>-5.0925925934000001E-3</v>
      </c>
      <c r="R559" s="6">
        <v>-1.2374481216999999E-2</v>
      </c>
      <c r="S559" s="6">
        <v>-1.8273184102999999E-2</v>
      </c>
      <c r="T559" s="6">
        <v>-2.8737643003999998E-2</v>
      </c>
      <c r="U559" s="6">
        <v>1.1210790526000001</v>
      </c>
      <c r="V559" s="6">
        <v>0.91019667219</v>
      </c>
      <c r="W559" s="6">
        <v>0.62274367780999995</v>
      </c>
      <c r="X559" s="6">
        <v>9.2039415760000007E-2</v>
      </c>
      <c r="Y559" s="6">
        <v>0.46603993344</v>
      </c>
      <c r="Z559" s="6">
        <v>0.38724714981000002</v>
      </c>
      <c r="AB559" s="7">
        <v>0.33672535870999998</v>
      </c>
      <c r="AC559" s="7">
        <v>3.4906978452999997E-2</v>
      </c>
      <c r="AD559" s="8">
        <v>3.4681534311000002</v>
      </c>
      <c r="AE559" s="7">
        <v>0.18207681365</v>
      </c>
      <c r="AF559" s="7">
        <v>-9.7627545664999996E-2</v>
      </c>
      <c r="AG559" s="4">
        <v>9</v>
      </c>
      <c r="AH559" s="9">
        <v>0.20425531915</v>
      </c>
      <c r="AI559" s="10">
        <v>4.8</v>
      </c>
    </row>
    <row r="560" spans="2:35" x14ac:dyDescent="0.2">
      <c r="B560" s="3" t="s">
        <v>1790</v>
      </c>
      <c r="C560" s="3" t="s">
        <v>2516</v>
      </c>
      <c r="D560" s="3" t="s">
        <v>1794</v>
      </c>
      <c r="E560" s="4" t="s">
        <v>1741</v>
      </c>
      <c r="F560" s="3" t="s">
        <v>1988</v>
      </c>
      <c r="G560" s="19">
        <v>45875</v>
      </c>
      <c r="H560" s="19">
        <v>43958</v>
      </c>
      <c r="I560" s="45">
        <v>14.22</v>
      </c>
      <c r="J560" s="45">
        <v>20.81</v>
      </c>
      <c r="K560" s="37"/>
      <c r="L560" s="19">
        <v>45702</v>
      </c>
      <c r="M560" s="43">
        <v>10342.43352</v>
      </c>
      <c r="N560" s="43">
        <v>26383.497802999998</v>
      </c>
      <c r="O560" s="37"/>
      <c r="Q560" s="6">
        <v>1.0660980808999999E-2</v>
      </c>
      <c r="R560" s="6">
        <v>3.3790921862000001E-3</v>
      </c>
      <c r="S560" s="6">
        <v>0.18302828619</v>
      </c>
      <c r="T560" s="6">
        <v>0.17256382729</v>
      </c>
      <c r="U560" s="6">
        <v>4.8518518519000002</v>
      </c>
      <c r="V560" s="6">
        <v>4.6409694714</v>
      </c>
      <c r="W560" s="6">
        <v>3.3221884499000001</v>
      </c>
      <c r="X560" s="6">
        <v>2.7914841878000001</v>
      </c>
      <c r="Y560" s="6">
        <v>0.35557673974999998</v>
      </c>
      <c r="Z560" s="6">
        <v>0.27678395612000001</v>
      </c>
      <c r="AB560" s="7">
        <v>1.1281429584</v>
      </c>
      <c r="AC560" s="7">
        <v>0.12140549067</v>
      </c>
      <c r="AD560" s="8">
        <v>7.9097896524999998</v>
      </c>
      <c r="AE560" s="7">
        <v>1.4327272727</v>
      </c>
      <c r="AF560" s="7">
        <v>-0.17807211184999999</v>
      </c>
      <c r="AG560" s="4">
        <v>7</v>
      </c>
      <c r="AH560" s="9">
        <v>0</v>
      </c>
      <c r="AI560" s="10">
        <v>0</v>
      </c>
    </row>
    <row r="561" spans="2:35" x14ac:dyDescent="0.2">
      <c r="B561" s="3" t="s">
        <v>226</v>
      </c>
      <c r="C561" s="3" t="s">
        <v>2125</v>
      </c>
      <c r="D561" s="3" t="s">
        <v>823</v>
      </c>
      <c r="E561" s="4" t="s">
        <v>1743</v>
      </c>
      <c r="F561" s="3" t="s">
        <v>1965</v>
      </c>
      <c r="G561" s="19">
        <v>45875</v>
      </c>
      <c r="H561" s="19">
        <v>40546</v>
      </c>
      <c r="I561" s="45">
        <v>14.51</v>
      </c>
      <c r="J561" s="45">
        <v>16.57</v>
      </c>
      <c r="K561" s="37"/>
      <c r="L561" s="19">
        <v>45841</v>
      </c>
      <c r="M561" s="43">
        <v>591.63073999999995</v>
      </c>
      <c r="N561" s="43">
        <v>993.47590111</v>
      </c>
      <c r="O561" s="37"/>
      <c r="Q561" s="6">
        <v>3.1272210374999998E-2</v>
      </c>
      <c r="R561" s="6">
        <v>2.3990321751999999E-2</v>
      </c>
      <c r="S561" s="6">
        <v>-0.12432106216</v>
      </c>
      <c r="T561" s="6">
        <v>-0.13478552106</v>
      </c>
      <c r="U561" s="6">
        <v>0.81148564295000003</v>
      </c>
      <c r="V561" s="6">
        <v>0.60060326249999996</v>
      </c>
      <c r="W561" s="6">
        <v>0.99862258953000005</v>
      </c>
      <c r="X561" s="6">
        <v>0.46791832748000001</v>
      </c>
      <c r="Y561" s="6">
        <v>0.73357228196000002</v>
      </c>
      <c r="Z561" s="6">
        <v>0.65477949833000004</v>
      </c>
      <c r="AB561" s="7">
        <v>0.36328148235000002</v>
      </c>
      <c r="AC561" s="7">
        <v>3.8156453436E-2</v>
      </c>
      <c r="AD561" s="8">
        <v>2.5326606596999999</v>
      </c>
      <c r="AE561" s="7">
        <v>0.48670520230999997</v>
      </c>
      <c r="AF561" s="7">
        <v>-5.2095130238999997E-2</v>
      </c>
      <c r="AG561" s="4">
        <v>7</v>
      </c>
      <c r="AH561" s="9">
        <v>0</v>
      </c>
      <c r="AI561" s="10">
        <v>0</v>
      </c>
    </row>
    <row r="562" spans="2:35" x14ac:dyDescent="0.2">
      <c r="B562" s="3" t="s">
        <v>1143</v>
      </c>
      <c r="C562" s="3" t="s">
        <v>2801</v>
      </c>
      <c r="D562" s="3" t="s">
        <v>1461</v>
      </c>
      <c r="E562" s="4" t="s">
        <v>1758</v>
      </c>
      <c r="F562" s="3" t="s">
        <v>1961</v>
      </c>
      <c r="G562" s="19">
        <v>45875</v>
      </c>
      <c r="H562" s="19">
        <v>43243</v>
      </c>
      <c r="I562" s="45">
        <v>32.72</v>
      </c>
      <c r="J562" s="45">
        <v>33.07</v>
      </c>
      <c r="K562" s="37"/>
      <c r="L562" s="19">
        <v>45874</v>
      </c>
      <c r="M562" s="43">
        <v>21465.203440000001</v>
      </c>
      <c r="N562" s="43">
        <v>21979.845426</v>
      </c>
      <c r="O562" s="37"/>
      <c r="Q562" s="6">
        <v>-1.0583610524E-2</v>
      </c>
      <c r="R562" s="6">
        <v>-1.7865499148000001E-2</v>
      </c>
      <c r="S562" s="6">
        <v>0.17360114777999999</v>
      </c>
      <c r="T562" s="6">
        <v>0.16313668886999999</v>
      </c>
      <c r="U562" s="6">
        <v>0.34761120263</v>
      </c>
      <c r="V562" s="6">
        <v>0.13672882218999999</v>
      </c>
      <c r="W562" s="6">
        <v>1.4399701715</v>
      </c>
      <c r="X562" s="6">
        <v>0.90926590945999997</v>
      </c>
      <c r="Y562" s="6">
        <v>0.65419615772999995</v>
      </c>
      <c r="Z562" s="6">
        <v>0.57540337409999998</v>
      </c>
      <c r="AB562" s="7">
        <v>0.47309521460999998</v>
      </c>
      <c r="AC562" s="7">
        <v>4.9258363468999998E-2</v>
      </c>
      <c r="AD562" s="8">
        <v>0.91679842195000005</v>
      </c>
      <c r="AE562" s="7">
        <v>0.21431787483</v>
      </c>
      <c r="AF562" s="7">
        <v>-0.10416666666</v>
      </c>
      <c r="AG562" s="4">
        <v>5</v>
      </c>
      <c r="AH562" s="9">
        <v>0</v>
      </c>
      <c r="AI562" s="10">
        <v>0</v>
      </c>
    </row>
    <row r="563" spans="2:35" x14ac:dyDescent="0.2">
      <c r="B563" s="3" t="s">
        <v>227</v>
      </c>
      <c r="C563" s="3" t="s">
        <v>601</v>
      </c>
      <c r="D563" s="3" t="s">
        <v>824</v>
      </c>
      <c r="E563" s="4" t="s">
        <v>1743</v>
      </c>
      <c r="F563" s="3" t="s">
        <v>1970</v>
      </c>
      <c r="G563" s="19">
        <v>45875</v>
      </c>
      <c r="H563" s="19">
        <v>40546</v>
      </c>
      <c r="I563" s="45">
        <v>18.71</v>
      </c>
      <c r="J563" s="45">
        <v>18.71</v>
      </c>
      <c r="K563" s="37"/>
      <c r="L563" s="19">
        <v>45875</v>
      </c>
      <c r="M563" s="43">
        <v>424680.92712000001</v>
      </c>
      <c r="N563" s="43">
        <v>301057.46577000001</v>
      </c>
      <c r="O563" s="37"/>
      <c r="Q563" s="6">
        <v>3.0286343612E-2</v>
      </c>
      <c r="R563" s="6">
        <v>2.3004454987999998E-2</v>
      </c>
      <c r="S563" s="6">
        <v>0.17969735182999999</v>
      </c>
      <c r="T563" s="6">
        <v>0.16923289292999999</v>
      </c>
      <c r="U563" s="6">
        <v>1.2021342472000001</v>
      </c>
      <c r="V563" s="6">
        <v>0.99125186670999998</v>
      </c>
      <c r="W563" s="6">
        <v>4.9449115226</v>
      </c>
      <c r="X563" s="6">
        <v>4.4142072604999996</v>
      </c>
      <c r="Y563" s="6">
        <v>1.0279070984000001</v>
      </c>
      <c r="Z563" s="6">
        <v>0.94911431479999997</v>
      </c>
      <c r="AB563" s="7">
        <v>0.43872702876000003</v>
      </c>
      <c r="AC563" s="7">
        <v>4.5296516553000002E-2</v>
      </c>
      <c r="AD563" s="8">
        <v>3.7130442507999999</v>
      </c>
      <c r="AE563" s="7">
        <v>0.21682847895999999</v>
      </c>
      <c r="AF563" s="7">
        <v>-4.9645390071000002E-2</v>
      </c>
      <c r="AG563" s="4">
        <v>8</v>
      </c>
      <c r="AH563" s="9">
        <v>1.3969732246E-2</v>
      </c>
      <c r="AI563" s="10">
        <v>0.12</v>
      </c>
    </row>
    <row r="564" spans="2:35" x14ac:dyDescent="0.2">
      <c r="B564" s="3" t="s">
        <v>228</v>
      </c>
      <c r="C564" s="3" t="s">
        <v>1828</v>
      </c>
      <c r="D564" s="3" t="s">
        <v>825</v>
      </c>
      <c r="E564" s="4" t="s">
        <v>1743</v>
      </c>
      <c r="F564" s="3" t="s">
        <v>1970</v>
      </c>
      <c r="G564" s="19">
        <v>44600</v>
      </c>
      <c r="H564" s="19">
        <v>42221</v>
      </c>
      <c r="I564" s="45">
        <v>38.92</v>
      </c>
      <c r="J564" s="45">
        <v>46.135839699000002</v>
      </c>
      <c r="K564" s="37"/>
      <c r="L564" s="19">
        <v>44483</v>
      </c>
      <c r="M564" s="43">
        <v>90500.63708</v>
      </c>
      <c r="N564" s="43">
        <v>61241.962753</v>
      </c>
      <c r="O564" s="37"/>
      <c r="Q564" s="6">
        <v>-2.3071007445000001E-3</v>
      </c>
      <c r="R564" s="6">
        <v>-1.0708325579E-2</v>
      </c>
      <c r="S564" s="6">
        <v>-1.4434033933000001E-2</v>
      </c>
      <c r="T564" s="6">
        <v>1.881142312E-2</v>
      </c>
      <c r="U564" s="6">
        <v>9.8862367122E-3</v>
      </c>
      <c r="V564" s="6">
        <v>-0.14486694224999999</v>
      </c>
      <c r="W564" s="6">
        <v>0.20955634298</v>
      </c>
      <c r="X564" s="6">
        <v>-0.46021484333000001</v>
      </c>
      <c r="Y564" s="6">
        <v>-7.2228843863000006E-2</v>
      </c>
      <c r="Z564" s="6">
        <v>-2.0900526425999998E-2</v>
      </c>
      <c r="AB564" s="7">
        <v>0.35188652586000002</v>
      </c>
      <c r="AC564" s="7">
        <v>3.6441953148E-2</v>
      </c>
      <c r="AD564" s="8"/>
      <c r="AE564" s="7">
        <v>0.16918510522999999</v>
      </c>
      <c r="AF564" s="7">
        <v>-0.10646309414000001</v>
      </c>
      <c r="AG564" s="4">
        <v>6</v>
      </c>
      <c r="AH564" s="9">
        <v>1.9088826672999999E-2</v>
      </c>
      <c r="AI564" s="10">
        <v>0.75</v>
      </c>
    </row>
    <row r="565" spans="2:35" x14ac:dyDescent="0.2">
      <c r="B565" s="3" t="s">
        <v>229</v>
      </c>
      <c r="C565" s="3" t="s">
        <v>602</v>
      </c>
      <c r="D565" s="3" t="s">
        <v>826</v>
      </c>
      <c r="E565" s="4" t="s">
        <v>1747</v>
      </c>
      <c r="F565" s="3" t="s">
        <v>1972</v>
      </c>
      <c r="G565" s="19">
        <v>45875</v>
      </c>
      <c r="H565" s="19">
        <v>40546</v>
      </c>
      <c r="I565" s="45">
        <v>26.2</v>
      </c>
      <c r="J565" s="45">
        <v>31.581495622999999</v>
      </c>
      <c r="K565" s="37"/>
      <c r="L565" s="19">
        <v>45562</v>
      </c>
      <c r="M565" s="43">
        <v>21033.569599999999</v>
      </c>
      <c r="N565" s="43">
        <v>28796.439147000001</v>
      </c>
      <c r="O565" s="37"/>
      <c r="Q565" s="6">
        <v>-6.4467197562000002E-3</v>
      </c>
      <c r="R565" s="6">
        <v>-1.372860838E-2</v>
      </c>
      <c r="S565" s="6">
        <v>8.3988415390000001E-2</v>
      </c>
      <c r="T565" s="6">
        <v>7.3523956488999995E-2</v>
      </c>
      <c r="U565" s="6">
        <v>-4.2949439412000003E-2</v>
      </c>
      <c r="V565" s="6">
        <v>-0.25383181985999997</v>
      </c>
      <c r="W565" s="6">
        <v>0.32299536822000002</v>
      </c>
      <c r="X565" s="6">
        <v>-0.20770889382999999</v>
      </c>
      <c r="Y565" s="6">
        <v>7.2713069096000005E-2</v>
      </c>
      <c r="Z565" s="6">
        <v>-6.0797145378999997E-3</v>
      </c>
      <c r="AB565" s="7">
        <v>0.35934774013999998</v>
      </c>
      <c r="AC565" s="7">
        <v>3.6308881119999997E-2</v>
      </c>
      <c r="AD565" s="8">
        <v>-6.8774479819000006E-2</v>
      </c>
      <c r="AE565" s="7">
        <v>9.2577147622999997E-2</v>
      </c>
      <c r="AF565" s="7">
        <v>-0.19926650367000001</v>
      </c>
      <c r="AG565" s="4">
        <v>5</v>
      </c>
      <c r="AH565" s="9">
        <v>3.1220577871999999E-2</v>
      </c>
      <c r="AI565" s="10">
        <v>0.88604000000000005</v>
      </c>
    </row>
    <row r="566" spans="2:35" x14ac:dyDescent="0.2">
      <c r="B566" s="3" t="s">
        <v>230</v>
      </c>
      <c r="C566" s="3" t="s">
        <v>2802</v>
      </c>
      <c r="D566" s="3" t="s">
        <v>827</v>
      </c>
      <c r="E566" s="4" t="s">
        <v>1775</v>
      </c>
      <c r="F566" s="3" t="s">
        <v>1971</v>
      </c>
      <c r="G566" s="19">
        <v>45875</v>
      </c>
      <c r="H566" s="19">
        <v>40546</v>
      </c>
      <c r="I566" s="45">
        <v>14.82</v>
      </c>
      <c r="J566" s="45">
        <v>14.82</v>
      </c>
      <c r="K566" s="37"/>
      <c r="L566" s="19">
        <v>45875</v>
      </c>
      <c r="M566" s="43">
        <v>8856.6691200000005</v>
      </c>
      <c r="N566" s="43">
        <v>7383.6744504999997</v>
      </c>
      <c r="O566" s="37"/>
      <c r="Q566" s="6">
        <v>7.2358900145000002E-2</v>
      </c>
      <c r="R566" s="6">
        <v>6.5077011520999997E-2</v>
      </c>
      <c r="S566" s="6">
        <v>0.10845175765999999</v>
      </c>
      <c r="T566" s="6">
        <v>9.7987298766E-2</v>
      </c>
      <c r="U566" s="6">
        <v>1.1591090628</v>
      </c>
      <c r="V566" s="6">
        <v>0.94822668232999996</v>
      </c>
      <c r="W566" s="6">
        <v>0.79022901980000004</v>
      </c>
      <c r="X566" s="6">
        <v>0.25952475775</v>
      </c>
      <c r="Y566" s="6">
        <v>1.1540697674</v>
      </c>
      <c r="Z566" s="6">
        <v>1.0752769838</v>
      </c>
      <c r="AB566" s="7">
        <v>0.44484203092000002</v>
      </c>
      <c r="AC566" s="7">
        <v>4.6852310175000002E-2</v>
      </c>
      <c r="AD566" s="8">
        <v>2.7494351381</v>
      </c>
      <c r="AE566" s="7">
        <v>0.28868778281000002</v>
      </c>
      <c r="AF566" s="7">
        <v>-0.22708492846</v>
      </c>
      <c r="AG566" s="4">
        <v>9</v>
      </c>
      <c r="AH566" s="9">
        <v>1.0754034581999999E-2</v>
      </c>
      <c r="AI566" s="10">
        <v>0.14926600000000001</v>
      </c>
    </row>
    <row r="567" spans="2:35" x14ac:dyDescent="0.2">
      <c r="B567" s="3" t="s">
        <v>1145</v>
      </c>
      <c r="C567" s="3" t="s">
        <v>1581</v>
      </c>
      <c r="D567" s="3" t="s">
        <v>1463</v>
      </c>
      <c r="E567" s="4" t="s">
        <v>1751</v>
      </c>
      <c r="F567" s="3" t="s">
        <v>1979</v>
      </c>
      <c r="G567" s="19">
        <v>45875</v>
      </c>
      <c r="H567" s="19">
        <v>42096</v>
      </c>
      <c r="I567" s="45">
        <v>15.23</v>
      </c>
      <c r="J567" s="45">
        <v>32.909999999999997</v>
      </c>
      <c r="K567" s="37"/>
      <c r="L567" s="19">
        <v>45642</v>
      </c>
      <c r="M567" s="43">
        <v>31833.273870000001</v>
      </c>
      <c r="N567" s="43">
        <v>6339.3654888000001</v>
      </c>
      <c r="O567" s="37"/>
      <c r="Q567" s="6">
        <v>-0.20594369135000001</v>
      </c>
      <c r="R567" s="6">
        <v>-0.21322557997</v>
      </c>
      <c r="S567" s="6">
        <v>-0.23811905953000001</v>
      </c>
      <c r="T567" s="6">
        <v>-0.24858351843000001</v>
      </c>
      <c r="U567" s="6">
        <v>6.4290705801000006E-2</v>
      </c>
      <c r="V567" s="6">
        <v>-0.14659167464</v>
      </c>
      <c r="W567" s="6">
        <v>-0.48091342876999998</v>
      </c>
      <c r="X567" s="6">
        <v>-1.0116176908000001</v>
      </c>
      <c r="Y567" s="6">
        <v>-0.50791599354000005</v>
      </c>
      <c r="Z567" s="6">
        <v>-0.58670877717000003</v>
      </c>
      <c r="AB567" s="7">
        <v>0.64455190557999997</v>
      </c>
      <c r="AC567" s="7">
        <v>6.7923313836999996E-2</v>
      </c>
      <c r="AD567" s="8">
        <v>0.30618397184000001</v>
      </c>
      <c r="AE567" s="7">
        <v>0.39047362755999998</v>
      </c>
      <c r="AF567" s="7">
        <v>-0.23926073925999999</v>
      </c>
      <c r="AG567" s="4">
        <v>3</v>
      </c>
      <c r="AH567" s="9">
        <v>0</v>
      </c>
      <c r="AI567" s="10">
        <v>0</v>
      </c>
    </row>
    <row r="568" spans="2:35" x14ac:dyDescent="0.2">
      <c r="B568" s="3" t="s">
        <v>231</v>
      </c>
      <c r="C568" s="3" t="s">
        <v>603</v>
      </c>
      <c r="D568" s="3" t="s">
        <v>828</v>
      </c>
      <c r="E568" s="4" t="s">
        <v>1758</v>
      </c>
      <c r="F568" s="3" t="s">
        <v>1994</v>
      </c>
      <c r="G568" s="19">
        <v>45875</v>
      </c>
      <c r="H568" s="19">
        <v>40674</v>
      </c>
      <c r="I568" s="45">
        <v>1.84</v>
      </c>
      <c r="J568" s="45">
        <v>5.03</v>
      </c>
      <c r="K568" s="37"/>
      <c r="L568" s="19">
        <v>45533</v>
      </c>
      <c r="M568" s="43">
        <v>22870.176960000001</v>
      </c>
      <c r="N568" s="43">
        <v>20560.570358000001</v>
      </c>
      <c r="O568" s="37"/>
      <c r="Q568" s="6">
        <v>0</v>
      </c>
      <c r="R568" s="6">
        <v>-7.2818886237999998E-3</v>
      </c>
      <c r="S568" s="6">
        <v>-7.0707070706999997E-2</v>
      </c>
      <c r="T568" s="6">
        <v>-8.1171529608000004E-2</v>
      </c>
      <c r="U568" s="6">
        <v>-0.59825327511000004</v>
      </c>
      <c r="V568" s="6">
        <v>-0.80913565555</v>
      </c>
      <c r="W568" s="6">
        <v>-0.69075630251999998</v>
      </c>
      <c r="X568" s="6">
        <v>-1.2214605646000001</v>
      </c>
      <c r="Y568" s="6">
        <v>-0.46198830409000002</v>
      </c>
      <c r="Z568" s="6">
        <v>-0.54078108773</v>
      </c>
      <c r="AB568" s="7">
        <v>0.78186384088000005</v>
      </c>
      <c r="AC568" s="7">
        <v>8.0144541346000006E-2</v>
      </c>
      <c r="AD568" s="8">
        <v>-0.63541915522000003</v>
      </c>
      <c r="AE568" s="7">
        <v>0.25</v>
      </c>
      <c r="AF568" s="7">
        <v>-0.32456140351000001</v>
      </c>
      <c r="AG568" s="4">
        <v>2</v>
      </c>
      <c r="AH568" s="9">
        <v>0</v>
      </c>
      <c r="AI568" s="10">
        <v>0</v>
      </c>
    </row>
    <row r="569" spans="2:35" x14ac:dyDescent="0.2">
      <c r="B569" s="3" t="s">
        <v>232</v>
      </c>
      <c r="C569" s="3" t="s">
        <v>2751</v>
      </c>
      <c r="D569" s="3" t="s">
        <v>829</v>
      </c>
      <c r="E569" s="4" t="s">
        <v>1775</v>
      </c>
      <c r="F569" s="3" t="s">
        <v>1975</v>
      </c>
      <c r="G569" s="19">
        <v>45875</v>
      </c>
      <c r="H569" s="19">
        <v>40546</v>
      </c>
      <c r="I569" s="45">
        <v>20.170000000000002</v>
      </c>
      <c r="J569" s="45">
        <v>21.38</v>
      </c>
      <c r="K569" s="37"/>
      <c r="L569" s="19">
        <v>45853</v>
      </c>
      <c r="M569" s="43">
        <v>27046.336230000001</v>
      </c>
      <c r="N569" s="43">
        <v>23904.636588000001</v>
      </c>
      <c r="O569" s="37"/>
      <c r="Q569" s="6">
        <v>-2.7951807227999999E-2</v>
      </c>
      <c r="R569" s="6">
        <v>-3.5233695852000001E-2</v>
      </c>
      <c r="S569" s="6">
        <v>-4.8584905659999997E-2</v>
      </c>
      <c r="T569" s="6">
        <v>-5.9049364561000003E-2</v>
      </c>
      <c r="U569" s="6">
        <v>0.56530829858999998</v>
      </c>
      <c r="V569" s="6">
        <v>0.35442591815000002</v>
      </c>
      <c r="W569" s="6">
        <v>0.65449721455999998</v>
      </c>
      <c r="X569" s="6">
        <v>0.12379295251</v>
      </c>
      <c r="Y569" s="6">
        <v>0.32883473702999999</v>
      </c>
      <c r="Z569" s="6">
        <v>0.25004195339000002</v>
      </c>
      <c r="AB569" s="7">
        <v>0.25424067148000001</v>
      </c>
      <c r="AC569" s="7">
        <v>2.6283714390000001E-2</v>
      </c>
      <c r="AD569" s="8">
        <v>1.9613297427</v>
      </c>
      <c r="AE569" s="7">
        <v>0.15384615385</v>
      </c>
      <c r="AF569" s="7">
        <v>-0.14490358127</v>
      </c>
      <c r="AG569" s="4">
        <v>8</v>
      </c>
      <c r="AH569" s="9">
        <v>4.2418904725999997E-2</v>
      </c>
      <c r="AI569" s="10">
        <v>0.56544399999999995</v>
      </c>
    </row>
    <row r="570" spans="2:35" x14ac:dyDescent="0.2">
      <c r="B570" s="3" t="s">
        <v>2039</v>
      </c>
      <c r="C570" s="3" t="s">
        <v>2603</v>
      </c>
      <c r="D570" s="3" t="s">
        <v>2042</v>
      </c>
      <c r="E570" s="4" t="s">
        <v>1741</v>
      </c>
      <c r="F570" s="3" t="s">
        <v>1969</v>
      </c>
      <c r="G570" s="19">
        <v>45875</v>
      </c>
      <c r="H570" s="19">
        <v>44207</v>
      </c>
      <c r="I570" s="45">
        <v>2.08</v>
      </c>
      <c r="J570" s="45">
        <v>16.3</v>
      </c>
      <c r="K570" s="37"/>
      <c r="L570" s="19">
        <v>45545</v>
      </c>
      <c r="M570" s="43">
        <v>104.55535999999999</v>
      </c>
      <c r="N570" s="43">
        <v>30.043379099999999</v>
      </c>
      <c r="O570" s="37"/>
      <c r="Q570" s="6">
        <v>-7.1428571428000007E-2</v>
      </c>
      <c r="R570" s="6">
        <v>-7.8710460051999998E-2</v>
      </c>
      <c r="S570" s="6">
        <v>-0.30643547849000002</v>
      </c>
      <c r="T570" s="6">
        <v>-0.31689993739</v>
      </c>
      <c r="U570" s="6">
        <v>-0.83225806451999995</v>
      </c>
      <c r="V570" s="6">
        <v>-1.0431404449999999</v>
      </c>
      <c r="W570" s="6">
        <v>-0.85454545454999997</v>
      </c>
      <c r="X570" s="6">
        <v>-1.3852497166</v>
      </c>
      <c r="Y570" s="6">
        <v>-0.47328437578999999</v>
      </c>
      <c r="Z570" s="6">
        <v>-0.55207715942000002</v>
      </c>
      <c r="AB570" s="7">
        <v>1.5785615148000001</v>
      </c>
      <c r="AC570" s="7">
        <v>0.15918163502999999</v>
      </c>
      <c r="AD570" s="8">
        <v>-0.33339888965999998</v>
      </c>
      <c r="AE570" s="7">
        <v>0.59352517985999997</v>
      </c>
      <c r="AF570" s="7">
        <v>-0.42848978425000001</v>
      </c>
      <c r="AG570" s="4">
        <v>4</v>
      </c>
      <c r="AH570" s="9">
        <v>0</v>
      </c>
      <c r="AI570" s="10">
        <v>0</v>
      </c>
    </row>
    <row r="571" spans="2:35" x14ac:dyDescent="0.2">
      <c r="B571" s="3" t="s">
        <v>1146</v>
      </c>
      <c r="C571" s="3" t="s">
        <v>2570</v>
      </c>
      <c r="D571" s="3" t="s">
        <v>1464</v>
      </c>
      <c r="E571" s="4" t="s">
        <v>1761</v>
      </c>
      <c r="F571" s="3" t="s">
        <v>1972</v>
      </c>
      <c r="G571" s="19">
        <v>45875</v>
      </c>
      <c r="H571" s="19">
        <v>40546</v>
      </c>
      <c r="I571" s="45">
        <v>32.11</v>
      </c>
      <c r="J571" s="45">
        <v>49.747539082000003</v>
      </c>
      <c r="K571" s="37"/>
      <c r="L571" s="19">
        <v>45628</v>
      </c>
      <c r="M571" s="43">
        <v>28232.845939999999</v>
      </c>
      <c r="N571" s="43">
        <v>18931.049158000002</v>
      </c>
      <c r="O571" s="37"/>
      <c r="Q571" s="6">
        <v>-7.7255871447000002E-3</v>
      </c>
      <c r="R571" s="6">
        <v>-1.5007475768E-2</v>
      </c>
      <c r="S571" s="6">
        <v>-0.12649619150999999</v>
      </c>
      <c r="T571" s="6">
        <v>-0.13696065041</v>
      </c>
      <c r="U571" s="6">
        <v>-0.20200185194</v>
      </c>
      <c r="V571" s="6">
        <v>-0.41288423238999999</v>
      </c>
      <c r="W571" s="6">
        <v>-0.32994048457000003</v>
      </c>
      <c r="X571" s="6">
        <v>-0.86064474662000001</v>
      </c>
      <c r="Y571" s="6">
        <v>-0.30380910443999998</v>
      </c>
      <c r="Z571" s="6">
        <v>-0.38260188807000001</v>
      </c>
      <c r="AB571" s="7">
        <v>0.41778505035000002</v>
      </c>
      <c r="AC571" s="7">
        <v>4.3225025658000002E-2</v>
      </c>
      <c r="AD571" s="8">
        <v>-0.47627703964000001</v>
      </c>
      <c r="AE571" s="7">
        <v>8.2632733713000006E-2</v>
      </c>
      <c r="AF571" s="7">
        <v>-0.13709131904999999</v>
      </c>
      <c r="AG571" s="4">
        <v>4</v>
      </c>
      <c r="AH571" s="9">
        <v>1.9839337876999999E-2</v>
      </c>
      <c r="AI571" s="10">
        <v>0.81499999999999995</v>
      </c>
    </row>
    <row r="572" spans="2:35" x14ac:dyDescent="0.2">
      <c r="B572" s="3" t="s">
        <v>233</v>
      </c>
      <c r="C572" s="3" t="s">
        <v>1837</v>
      </c>
      <c r="D572" s="3" t="s">
        <v>830</v>
      </c>
      <c r="E572" s="4" t="s">
        <v>1741</v>
      </c>
      <c r="F572" s="3" t="s">
        <v>1969</v>
      </c>
      <c r="G572" s="19">
        <v>44658</v>
      </c>
      <c r="H572" s="19">
        <v>43369</v>
      </c>
      <c r="I572" s="45">
        <v>3.1</v>
      </c>
      <c r="J572" s="45">
        <v>32.9</v>
      </c>
      <c r="K572" s="37"/>
      <c r="L572" s="19">
        <v>44295</v>
      </c>
      <c r="M572" s="43">
        <v>90.442499999999995</v>
      </c>
      <c r="N572" s="43">
        <v>102.02192814999999</v>
      </c>
      <c r="O572" s="37"/>
      <c r="Q572" s="6">
        <v>-9.6209912536999995E-2</v>
      </c>
      <c r="R572" s="6">
        <v>-0.10046328499</v>
      </c>
      <c r="S572" s="6">
        <v>-0.18848167538999999</v>
      </c>
      <c r="T572" s="6">
        <v>-0.25968224477000001</v>
      </c>
      <c r="U572" s="6">
        <v>-0.90735206215999997</v>
      </c>
      <c r="V572" s="6">
        <v>-1.0103582265</v>
      </c>
      <c r="W572" s="6">
        <v>-0.97999018873999999</v>
      </c>
      <c r="X572" s="6">
        <v>-1.5356813328000001</v>
      </c>
      <c r="Y572" s="6">
        <v>-0.60557789200000001</v>
      </c>
      <c r="Z572" s="6">
        <v>-0.54977429247999998</v>
      </c>
      <c r="AB572" s="7">
        <v>0.94925052169000002</v>
      </c>
      <c r="AC572" s="7">
        <v>9.6659020324000006E-2</v>
      </c>
      <c r="AD572" s="8"/>
      <c r="AE572" s="7">
        <v>0.21649484535999999</v>
      </c>
      <c r="AF572" s="7">
        <v>-0.47849462366000001</v>
      </c>
      <c r="AG572" s="4">
        <v>2</v>
      </c>
      <c r="AH572" s="9">
        <v>0</v>
      </c>
      <c r="AI572" s="10">
        <v>0</v>
      </c>
    </row>
    <row r="573" spans="2:35" x14ac:dyDescent="0.2">
      <c r="B573" s="3" t="s">
        <v>2128</v>
      </c>
      <c r="C573" s="3" t="s">
        <v>2132</v>
      </c>
      <c r="D573" s="3" t="s">
        <v>2136</v>
      </c>
      <c r="E573" s="4" t="s">
        <v>1747</v>
      </c>
      <c r="F573" s="3" t="s">
        <v>1961</v>
      </c>
      <c r="G573" s="19">
        <v>45875</v>
      </c>
      <c r="H573" s="19">
        <v>44279</v>
      </c>
      <c r="I573" s="45">
        <v>1.53</v>
      </c>
      <c r="J573" s="45">
        <v>2.04</v>
      </c>
      <c r="K573" s="37"/>
      <c r="L573" s="19">
        <v>45588</v>
      </c>
      <c r="M573" s="43">
        <v>424.72188</v>
      </c>
      <c r="N573" s="43">
        <v>90.214313949000001</v>
      </c>
      <c r="O573" s="37"/>
      <c r="Q573" s="6">
        <v>1.6611295681000001E-2</v>
      </c>
      <c r="R573" s="6">
        <v>9.3294070574999992E-3</v>
      </c>
      <c r="S573" s="6">
        <v>0.15909090909000001</v>
      </c>
      <c r="T573" s="6">
        <v>0.14862645019000001</v>
      </c>
      <c r="U573" s="6">
        <v>-0.15</v>
      </c>
      <c r="V573" s="6">
        <v>-0.36088238043999998</v>
      </c>
      <c r="W573" s="6">
        <v>-0.39285714286000001</v>
      </c>
      <c r="X573" s="6">
        <v>-0.92356140491000005</v>
      </c>
      <c r="Y573" s="6">
        <v>0.60883280757000002</v>
      </c>
      <c r="Z573" s="6">
        <v>0.53004002394000005</v>
      </c>
      <c r="AB573" s="7">
        <v>0.72234860263</v>
      </c>
      <c r="AC573" s="7">
        <v>7.7221435591999996E-2</v>
      </c>
      <c r="AD573" s="8">
        <v>0.13685353753999999</v>
      </c>
      <c r="AE573" s="7">
        <v>0.31632653060999999</v>
      </c>
      <c r="AF573" s="7">
        <v>-0.40562500000000001</v>
      </c>
      <c r="AG573" s="4">
        <v>6</v>
      </c>
      <c r="AH573" s="9">
        <v>0</v>
      </c>
      <c r="AI573" s="10">
        <v>0</v>
      </c>
    </row>
    <row r="574" spans="2:35" x14ac:dyDescent="0.2">
      <c r="B574" s="3" t="s">
        <v>2494</v>
      </c>
      <c r="C574" s="3" t="s">
        <v>2498</v>
      </c>
      <c r="D574" s="3" t="s">
        <v>2495</v>
      </c>
      <c r="E574" s="4" t="s">
        <v>1754</v>
      </c>
      <c r="F574" s="3" t="s">
        <v>700</v>
      </c>
      <c r="G574" s="19">
        <v>45875</v>
      </c>
      <c r="H574" s="19">
        <v>44498</v>
      </c>
      <c r="I574" s="45">
        <v>2.0249999999999999</v>
      </c>
      <c r="J574" s="45">
        <v>5.22</v>
      </c>
      <c r="K574" s="37"/>
      <c r="L574" s="19">
        <v>45512</v>
      </c>
      <c r="M574" s="43">
        <v>10.29105</v>
      </c>
      <c r="N574" s="43">
        <v>10.928110738000001</v>
      </c>
      <c r="O574" s="37"/>
      <c r="Q574" s="6">
        <v>-1.2146933996E-2</v>
      </c>
      <c r="R574" s="6">
        <v>-1.9428822620000001E-2</v>
      </c>
      <c r="S574" s="6">
        <v>-5.8139534883999998E-2</v>
      </c>
      <c r="T574" s="6">
        <v>-6.8603993784999998E-2</v>
      </c>
      <c r="U574" s="6">
        <v>-0.61936090225999996</v>
      </c>
      <c r="V574" s="6">
        <v>-0.83024328270000003</v>
      </c>
      <c r="W574" s="6"/>
      <c r="X574" s="6"/>
      <c r="Y574" s="6">
        <v>-0.57724425886999997</v>
      </c>
      <c r="Z574" s="6">
        <v>-0.65603704250999995</v>
      </c>
      <c r="AB574" s="7">
        <v>0.78654613710999999</v>
      </c>
      <c r="AC574" s="7">
        <v>8.1573391031000003E-2</v>
      </c>
      <c r="AD574" s="8">
        <v>-0.49230768285999998</v>
      </c>
      <c r="AE574" s="7">
        <v>0.26500000000000001</v>
      </c>
      <c r="AF574" s="7">
        <v>-0.36743215030999998</v>
      </c>
      <c r="AG574" s="4">
        <v>4</v>
      </c>
      <c r="AH574" s="9">
        <v>0</v>
      </c>
      <c r="AI574" s="10">
        <v>0</v>
      </c>
    </row>
    <row r="575" spans="2:35" x14ac:dyDescent="0.2">
      <c r="B575" s="3" t="s">
        <v>234</v>
      </c>
      <c r="C575" s="3" t="s">
        <v>2709</v>
      </c>
      <c r="D575" s="3" t="s">
        <v>831</v>
      </c>
      <c r="E575" s="4" t="s">
        <v>1758</v>
      </c>
      <c r="F575" s="3" t="s">
        <v>1990</v>
      </c>
      <c r="G575" s="19">
        <v>45875</v>
      </c>
      <c r="H575" s="19">
        <v>38477</v>
      </c>
      <c r="I575" s="45">
        <v>51.68</v>
      </c>
      <c r="J575" s="45">
        <v>59.111916704999999</v>
      </c>
      <c r="K575" s="37"/>
      <c r="L575" s="19">
        <v>45602</v>
      </c>
      <c r="M575" s="43">
        <v>31462.887360000001</v>
      </c>
      <c r="N575" s="43">
        <v>46842.703462999998</v>
      </c>
      <c r="O575" s="37"/>
      <c r="Q575" s="6">
        <v>-4.0470225484999997E-3</v>
      </c>
      <c r="R575" s="6">
        <v>-1.1328911172E-2</v>
      </c>
      <c r="S575" s="6">
        <v>3.6331628939999999E-2</v>
      </c>
      <c r="T575" s="6">
        <v>2.5867170039E-2</v>
      </c>
      <c r="U575" s="6">
        <v>0.20459450076999999</v>
      </c>
      <c r="V575" s="6">
        <v>-6.2878796743000001E-3</v>
      </c>
      <c r="W575" s="6">
        <v>0.60486005762999995</v>
      </c>
      <c r="X575" s="6">
        <v>7.4155795580999995E-2</v>
      </c>
      <c r="Y575" s="6">
        <v>3.6119745419000003E-2</v>
      </c>
      <c r="Z575" s="6">
        <v>-4.2673038215E-2</v>
      </c>
      <c r="AB575" s="7">
        <v>0.46044774907000002</v>
      </c>
      <c r="AC575" s="7">
        <v>4.7660501974E-2</v>
      </c>
      <c r="AD575" s="8">
        <v>0.67612758646000004</v>
      </c>
      <c r="AE575" s="7">
        <v>0.12932370438999999</v>
      </c>
      <c r="AF575" s="7">
        <v>-0.13659022931000001</v>
      </c>
      <c r="AG575" s="4">
        <v>7</v>
      </c>
      <c r="AH575" s="9">
        <v>3.3875338753000001E-2</v>
      </c>
      <c r="AI575" s="10">
        <v>1.5</v>
      </c>
    </row>
    <row r="576" spans="2:35" x14ac:dyDescent="0.2">
      <c r="B576" s="3" t="s">
        <v>2623</v>
      </c>
      <c r="C576" s="3" t="s">
        <v>2688</v>
      </c>
      <c r="D576" s="3" t="s">
        <v>2661</v>
      </c>
      <c r="E576" s="4" t="s">
        <v>819</v>
      </c>
      <c r="F576" s="3" t="s">
        <v>1966</v>
      </c>
      <c r="G576" s="19">
        <v>45875</v>
      </c>
      <c r="H576" s="19">
        <v>45195</v>
      </c>
      <c r="I576" s="45">
        <v>1.98</v>
      </c>
      <c r="J576" s="45">
        <v>2.39</v>
      </c>
      <c r="K576" s="37"/>
      <c r="L576" s="19">
        <v>45631</v>
      </c>
      <c r="M576" s="43">
        <v>1923.2136</v>
      </c>
      <c r="N576" s="43">
        <v>53.039777536999999</v>
      </c>
      <c r="O576" s="37"/>
      <c r="Q576" s="6"/>
      <c r="R576" s="6"/>
      <c r="S576" s="6">
        <v>0.10614525139</v>
      </c>
      <c r="T576" s="6">
        <v>9.5680792493999994E-2</v>
      </c>
      <c r="U576" s="6">
        <v>0.2</v>
      </c>
      <c r="V576" s="6">
        <v>-1.0882380443E-2</v>
      </c>
      <c r="W576" s="6"/>
      <c r="X576" s="6"/>
      <c r="Y576" s="6">
        <v>7.0212420950999999E-2</v>
      </c>
      <c r="Z576" s="6">
        <v>-8.5803626826000002E-3</v>
      </c>
      <c r="AB576" s="7">
        <v>0.8769870367</v>
      </c>
      <c r="AC576" s="7">
        <v>9.3245536027000003E-2</v>
      </c>
      <c r="AD576" s="8">
        <v>0.67521832295999995</v>
      </c>
      <c r="AE576" s="7">
        <v>0.46403564607999997</v>
      </c>
      <c r="AF576" s="7">
        <v>-0.21602610280000001</v>
      </c>
      <c r="AG576" s="4">
        <v>4</v>
      </c>
      <c r="AH576" s="9">
        <v>0</v>
      </c>
      <c r="AI576" s="10">
        <v>0</v>
      </c>
    </row>
    <row r="577" spans="2:35" x14ac:dyDescent="0.2">
      <c r="B577" s="3" t="s">
        <v>2839</v>
      </c>
      <c r="C577" s="3" t="s">
        <v>2934</v>
      </c>
      <c r="D577" s="3" t="s">
        <v>2889</v>
      </c>
      <c r="E577" s="4" t="s">
        <v>1741</v>
      </c>
      <c r="F577" s="3" t="s">
        <v>1960</v>
      </c>
      <c r="G577" s="19">
        <v>45875</v>
      </c>
      <c r="H577" s="19">
        <v>45644</v>
      </c>
      <c r="I577" s="45">
        <v>5.3601000000000001</v>
      </c>
      <c r="J577" s="45"/>
      <c r="K577" s="37"/>
      <c r="L577" s="19"/>
      <c r="M577" s="43">
        <v>34.513683899999997</v>
      </c>
      <c r="N577" s="43">
        <v>3098.9997152000001</v>
      </c>
      <c r="O577" s="37"/>
      <c r="Q577" s="6">
        <v>-2.8245617215000001E-2</v>
      </c>
      <c r="R577" s="6">
        <v>-3.5527505839000002E-2</v>
      </c>
      <c r="S577" s="6">
        <v>-0.12129508196</v>
      </c>
      <c r="T577" s="6">
        <v>-0.13175954087</v>
      </c>
      <c r="U577" s="6"/>
      <c r="V577" s="6"/>
      <c r="W577" s="6"/>
      <c r="X577" s="6"/>
      <c r="Y577" s="6">
        <v>0.10517525773</v>
      </c>
      <c r="Z577" s="6">
        <v>2.6382474098E-2</v>
      </c>
      <c r="AB577" s="7"/>
      <c r="AC577" s="7"/>
      <c r="AD577" s="8"/>
      <c r="AE577" s="7">
        <v>0.41237113401999997</v>
      </c>
      <c r="AF577" s="7">
        <v>-0.2</v>
      </c>
      <c r="AG577" s="4"/>
      <c r="AH577" s="9"/>
      <c r="AI577" s="10"/>
    </row>
    <row r="578" spans="2:35" x14ac:dyDescent="0.2">
      <c r="B578" s="3" t="s">
        <v>235</v>
      </c>
      <c r="C578" s="3" t="s">
        <v>604</v>
      </c>
      <c r="D578" s="3" t="s">
        <v>832</v>
      </c>
      <c r="E578" s="4" t="s">
        <v>1741</v>
      </c>
      <c r="F578" s="3" t="s">
        <v>1991</v>
      </c>
      <c r="G578" s="19">
        <v>45393</v>
      </c>
      <c r="H578" s="19">
        <v>41746</v>
      </c>
      <c r="I578" s="45">
        <v>1.0824</v>
      </c>
      <c r="J578" s="45">
        <v>5.52</v>
      </c>
      <c r="K578" s="37"/>
      <c r="L578" s="19">
        <v>45048</v>
      </c>
      <c r="M578" s="43">
        <v>0.80530559999999995</v>
      </c>
      <c r="N578" s="43">
        <v>23.364745889000002</v>
      </c>
      <c r="O578" s="37"/>
      <c r="Q578" s="6">
        <v>-1.6000000000999999E-2</v>
      </c>
      <c r="R578" s="6">
        <v>-2.3444813048000002E-2</v>
      </c>
      <c r="S578" s="6">
        <v>-0.18</v>
      </c>
      <c r="T578" s="6">
        <v>-0.1958501272</v>
      </c>
      <c r="U578" s="6">
        <v>-0.14088419716</v>
      </c>
      <c r="V578" s="6">
        <v>-0.40618863091000001</v>
      </c>
      <c r="W578" s="6">
        <v>-0.95293913043</v>
      </c>
      <c r="X578" s="6">
        <v>-1.2121573052000001</v>
      </c>
      <c r="Y578" s="6">
        <v>-0.32350000000000001</v>
      </c>
      <c r="Z578" s="6">
        <v>-0.41348853209000003</v>
      </c>
      <c r="AB578" s="7">
        <v>1.7417584141</v>
      </c>
      <c r="AC578" s="7">
        <v>0.19768395838</v>
      </c>
      <c r="AD578" s="8"/>
      <c r="AE578" s="7">
        <v>0.35087719297999997</v>
      </c>
      <c r="AF578" s="7">
        <v>-0.33974358974000002</v>
      </c>
      <c r="AG578" s="4">
        <v>5</v>
      </c>
      <c r="AH578" s="9">
        <v>0</v>
      </c>
      <c r="AI578" s="10">
        <v>0</v>
      </c>
    </row>
    <row r="579" spans="2:35" x14ac:dyDescent="0.2">
      <c r="B579" s="3" t="s">
        <v>1147</v>
      </c>
      <c r="C579" s="3" t="s">
        <v>1582</v>
      </c>
      <c r="D579" s="3" t="s">
        <v>1465</v>
      </c>
      <c r="E579" s="4" t="s">
        <v>1741</v>
      </c>
      <c r="F579" s="3" t="s">
        <v>700</v>
      </c>
      <c r="G579" s="19">
        <v>45875</v>
      </c>
      <c r="H579" s="19">
        <v>43089</v>
      </c>
      <c r="I579" s="45">
        <v>6.71</v>
      </c>
      <c r="J579" s="45">
        <v>11.252665726</v>
      </c>
      <c r="K579" s="37"/>
      <c r="L579" s="19">
        <v>45743</v>
      </c>
      <c r="M579" s="43">
        <v>29149.73633</v>
      </c>
      <c r="N579" s="43">
        <v>22254.315897</v>
      </c>
      <c r="O579" s="37"/>
      <c r="Q579" s="6">
        <v>3.8699690401999998E-2</v>
      </c>
      <c r="R579" s="6">
        <v>3.1417801778E-2</v>
      </c>
      <c r="S579" s="6">
        <v>-8.4583901774000006E-2</v>
      </c>
      <c r="T579" s="6">
        <v>-9.5048360674999999E-2</v>
      </c>
      <c r="U579" s="6">
        <v>3.2331692031000001</v>
      </c>
      <c r="V579" s="6">
        <v>3.0222868226999999</v>
      </c>
      <c r="W579" s="6">
        <v>2.8182815017</v>
      </c>
      <c r="X579" s="6">
        <v>2.2875772397</v>
      </c>
      <c r="Y579" s="6">
        <v>0.1751284458</v>
      </c>
      <c r="Z579" s="6">
        <v>9.6335662170999994E-2</v>
      </c>
      <c r="AB579" s="7">
        <v>0.87486811894000005</v>
      </c>
      <c r="AC579" s="7">
        <v>9.2225329369000006E-2</v>
      </c>
      <c r="AD579" s="8">
        <v>5.1204232992999996</v>
      </c>
      <c r="AE579" s="7">
        <v>0.64053075994999997</v>
      </c>
      <c r="AF579" s="7">
        <v>-0.20974126840999999</v>
      </c>
      <c r="AG579" s="4">
        <v>8</v>
      </c>
      <c r="AH579" s="9">
        <v>0.10833333333</v>
      </c>
      <c r="AI579" s="10">
        <v>9.0999999999999998E-2</v>
      </c>
    </row>
    <row r="580" spans="2:35" x14ac:dyDescent="0.2">
      <c r="B580" s="3" t="s">
        <v>236</v>
      </c>
      <c r="C580" s="3" t="s">
        <v>605</v>
      </c>
      <c r="D580" s="3" t="s">
        <v>833</v>
      </c>
      <c r="E580" s="4" t="s">
        <v>1775</v>
      </c>
      <c r="F580" s="3" t="s">
        <v>1972</v>
      </c>
      <c r="G580" s="19">
        <v>45875</v>
      </c>
      <c r="H580" s="19">
        <v>40546</v>
      </c>
      <c r="I580" s="45">
        <v>4.05</v>
      </c>
      <c r="J580" s="45">
        <v>4.26</v>
      </c>
      <c r="K580" s="37"/>
      <c r="L580" s="19">
        <v>45561</v>
      </c>
      <c r="M580" s="43">
        <v>1205.1342</v>
      </c>
      <c r="N580" s="43">
        <v>882.84848064000005</v>
      </c>
      <c r="O580" s="37"/>
      <c r="Q580" s="6">
        <v>7.462686568E-3</v>
      </c>
      <c r="R580" s="6">
        <v>1.8079794427000001E-4</v>
      </c>
      <c r="S580" s="6">
        <v>0.12188365650000001</v>
      </c>
      <c r="T580" s="6">
        <v>0.11141919760000001</v>
      </c>
      <c r="U580" s="6">
        <v>8.8709677419999994E-2</v>
      </c>
      <c r="V580" s="6">
        <v>-0.12217270302</v>
      </c>
      <c r="W580" s="6">
        <v>-0.32612312811999999</v>
      </c>
      <c r="X580" s="6">
        <v>-0.85682739016999998</v>
      </c>
      <c r="Y580" s="6">
        <v>0.31921824104000002</v>
      </c>
      <c r="Z580" s="6">
        <v>0.24042545740999999</v>
      </c>
      <c r="AB580" s="7">
        <v>0.35231724712000001</v>
      </c>
      <c r="AC580" s="7">
        <v>3.6252062294999998E-2</v>
      </c>
      <c r="AD580" s="8">
        <v>0.25483259361999999</v>
      </c>
      <c r="AE580" s="7">
        <v>0.14619883041000001</v>
      </c>
      <c r="AF580" s="7">
        <v>-0.10106382978</v>
      </c>
      <c r="AG580" s="4">
        <v>7</v>
      </c>
      <c r="AH580" s="9">
        <v>0</v>
      </c>
      <c r="AI580" s="10">
        <v>0</v>
      </c>
    </row>
    <row r="581" spans="2:35" x14ac:dyDescent="0.2">
      <c r="B581" s="3" t="s">
        <v>1887</v>
      </c>
      <c r="C581" s="3" t="s">
        <v>1934</v>
      </c>
      <c r="D581" s="3" t="s">
        <v>1888</v>
      </c>
      <c r="E581" s="4" t="s">
        <v>1741</v>
      </c>
      <c r="F581" s="3" t="s">
        <v>1964</v>
      </c>
      <c r="G581" s="19">
        <v>45875</v>
      </c>
      <c r="H581" s="19">
        <v>44041</v>
      </c>
      <c r="I581" s="45">
        <v>24.2</v>
      </c>
      <c r="J581" s="45">
        <v>32.914999999999999</v>
      </c>
      <c r="K581" s="37"/>
      <c r="L581" s="19">
        <v>45714</v>
      </c>
      <c r="M581" s="43">
        <v>151643.46780000001</v>
      </c>
      <c r="N581" s="43">
        <v>129631.01037</v>
      </c>
      <c r="O581" s="37"/>
      <c r="Q581" s="6">
        <v>-5.4318093004E-2</v>
      </c>
      <c r="R581" s="6">
        <v>-6.1599981627999997E-2</v>
      </c>
      <c r="S581" s="6">
        <v>-6.7257660435999997E-2</v>
      </c>
      <c r="T581" s="6">
        <v>-7.7722119337000004E-2</v>
      </c>
      <c r="U581" s="6">
        <v>0.27771911299000002</v>
      </c>
      <c r="V581" s="6">
        <v>6.6836732543000002E-2</v>
      </c>
      <c r="W581" s="6">
        <v>-0.28040440083000001</v>
      </c>
      <c r="X581" s="6">
        <v>-0.81110866288000005</v>
      </c>
      <c r="Y581" s="6">
        <v>8.7536473548E-3</v>
      </c>
      <c r="Z581" s="6">
        <v>-7.0039136279000005E-2</v>
      </c>
      <c r="AB581" s="7">
        <v>0.61810523530000006</v>
      </c>
      <c r="AC581" s="7">
        <v>6.3775567374000003E-2</v>
      </c>
      <c r="AD581" s="8">
        <v>0.76171700892000005</v>
      </c>
      <c r="AE581" s="7">
        <v>0.31808838642999998</v>
      </c>
      <c r="AF581" s="7">
        <v>-0.17995444191000001</v>
      </c>
      <c r="AG581" s="4">
        <v>4</v>
      </c>
      <c r="AH581" s="9">
        <v>0</v>
      </c>
      <c r="AI581" s="10">
        <v>0</v>
      </c>
    </row>
    <row r="582" spans="2:35" x14ac:dyDescent="0.2">
      <c r="B582" s="3" t="s">
        <v>2840</v>
      </c>
      <c r="C582" s="3" t="s">
        <v>2935</v>
      </c>
      <c r="D582" s="3" t="s">
        <v>2890</v>
      </c>
      <c r="E582" s="4" t="s">
        <v>1741</v>
      </c>
      <c r="F582" s="3" t="s">
        <v>1960</v>
      </c>
      <c r="G582" s="19">
        <v>45875</v>
      </c>
      <c r="H582" s="19">
        <v>45587</v>
      </c>
      <c r="I582" s="45">
        <v>1.1599999999999999</v>
      </c>
      <c r="J582" s="45"/>
      <c r="K582" s="37"/>
      <c r="L582" s="19"/>
      <c r="M582" s="43">
        <v>2.3559600000000001</v>
      </c>
      <c r="N582" s="43">
        <v>53.446834948000003</v>
      </c>
      <c r="O582" s="37"/>
      <c r="Q582" s="6">
        <v>-4.1322314048999997E-2</v>
      </c>
      <c r="R582" s="6">
        <v>-4.8604202673000002E-2</v>
      </c>
      <c r="S582" s="6">
        <v>-0.17730496454</v>
      </c>
      <c r="T582" s="6">
        <v>-0.18776942344</v>
      </c>
      <c r="U582" s="6"/>
      <c r="V582" s="6"/>
      <c r="W582" s="6"/>
      <c r="X582" s="6"/>
      <c r="Y582" s="6">
        <v>-0.66376811593999996</v>
      </c>
      <c r="Z582" s="6">
        <v>-0.74256089958000004</v>
      </c>
      <c r="AB582" s="7"/>
      <c r="AC582" s="7"/>
      <c r="AD582" s="8"/>
      <c r="AE582" s="7">
        <v>0.24770642202000001</v>
      </c>
      <c r="AF582" s="7">
        <v>-0.50454545454999999</v>
      </c>
      <c r="AG582" s="4"/>
      <c r="AH582" s="9"/>
      <c r="AI582" s="10"/>
    </row>
    <row r="583" spans="2:35" x14ac:dyDescent="0.2">
      <c r="B583" s="3" t="s">
        <v>2292</v>
      </c>
      <c r="C583" s="3" t="s">
        <v>2305</v>
      </c>
      <c r="D583" s="3" t="s">
        <v>2318</v>
      </c>
      <c r="E583" s="4" t="s">
        <v>1754</v>
      </c>
      <c r="F583" s="3" t="s">
        <v>1960</v>
      </c>
      <c r="G583" s="19">
        <v>45369</v>
      </c>
      <c r="H583" s="19">
        <v>44498</v>
      </c>
      <c r="I583" s="45">
        <v>0.31900000000000001</v>
      </c>
      <c r="J583" s="45">
        <v>0.3478</v>
      </c>
      <c r="K583" s="37"/>
      <c r="L583" s="19">
        <v>45366</v>
      </c>
      <c r="M583" s="43">
        <v>790.59652100000005</v>
      </c>
      <c r="N583" s="43">
        <v>2608.3036969</v>
      </c>
      <c r="O583" s="37"/>
      <c r="Q583" s="6">
        <v>-8.2806210465999994E-2</v>
      </c>
      <c r="R583" s="6">
        <v>-8.9124254510000001E-2</v>
      </c>
      <c r="S583" s="6">
        <v>0.75638309614999999</v>
      </c>
      <c r="T583" s="6">
        <v>0.72764511026000001</v>
      </c>
      <c r="U583" s="6">
        <v>3.8149122808000002</v>
      </c>
      <c r="V583" s="6">
        <v>3.5001577974</v>
      </c>
      <c r="W583" s="6"/>
      <c r="X583" s="6"/>
      <c r="Y583" s="6">
        <v>0.87426115629000001</v>
      </c>
      <c r="Z583" s="6">
        <v>0.79467970369999996</v>
      </c>
      <c r="AB583" s="7">
        <v>1.1382824328000001</v>
      </c>
      <c r="AC583" s="7">
        <v>0.15998092569</v>
      </c>
      <c r="AD583" s="8"/>
      <c r="AE583" s="7">
        <v>1.7181208053999999</v>
      </c>
      <c r="AF583" s="7">
        <v>-0.18131868132000001</v>
      </c>
      <c r="AG583" s="4">
        <v>6</v>
      </c>
      <c r="AH583" s="9">
        <v>2.7586206896999999</v>
      </c>
      <c r="AI583" s="10">
        <v>4.8</v>
      </c>
    </row>
    <row r="584" spans="2:35" x14ac:dyDescent="0.2">
      <c r="B584" s="3" t="s">
        <v>1149</v>
      </c>
      <c r="C584" s="3" t="s">
        <v>2710</v>
      </c>
      <c r="D584" s="3" t="s">
        <v>1467</v>
      </c>
      <c r="E584" s="4" t="s">
        <v>1745</v>
      </c>
      <c r="F584" s="3" t="s">
        <v>1996</v>
      </c>
      <c r="G584" s="19">
        <v>45875</v>
      </c>
      <c r="H584" s="19">
        <v>42187</v>
      </c>
      <c r="I584" s="45">
        <v>7.17</v>
      </c>
      <c r="J584" s="45">
        <v>10.4</v>
      </c>
      <c r="K584" s="37"/>
      <c r="L584" s="19">
        <v>45602</v>
      </c>
      <c r="M584" s="43">
        <v>2153.37327</v>
      </c>
      <c r="N584" s="43">
        <v>2743.2363484000002</v>
      </c>
      <c r="O584" s="37"/>
      <c r="Q584" s="6">
        <v>8.4388185641999999E-3</v>
      </c>
      <c r="R584" s="6">
        <v>1.1569299404E-3</v>
      </c>
      <c r="S584" s="6">
        <v>0.10477657935</v>
      </c>
      <c r="T584" s="6">
        <v>9.4312120452999998E-2</v>
      </c>
      <c r="U584" s="6">
        <v>-0.28727634195000001</v>
      </c>
      <c r="V584" s="6">
        <v>-0.49815872238999998</v>
      </c>
      <c r="W584" s="6">
        <v>-9.6685082871999992E-3</v>
      </c>
      <c r="X584" s="6">
        <v>-0.54037277033999997</v>
      </c>
      <c r="Y584" s="6">
        <v>0.12735849056000001</v>
      </c>
      <c r="Z584" s="6">
        <v>4.8565706930999999E-2</v>
      </c>
      <c r="AB584" s="7">
        <v>0.49722362057000002</v>
      </c>
      <c r="AC584" s="7">
        <v>4.9715793413000003E-2</v>
      </c>
      <c r="AD584" s="8">
        <v>-0.44242826085999998</v>
      </c>
      <c r="AE584" s="7">
        <v>0.24236252546000001</v>
      </c>
      <c r="AF584" s="7">
        <v>-0.28907048008000003</v>
      </c>
      <c r="AG584" s="4">
        <v>5</v>
      </c>
      <c r="AH584" s="9">
        <v>0</v>
      </c>
      <c r="AI584" s="10">
        <v>0</v>
      </c>
    </row>
    <row r="585" spans="2:35" x14ac:dyDescent="0.2">
      <c r="B585" s="3" t="s">
        <v>1150</v>
      </c>
      <c r="C585" s="3" t="s">
        <v>2710</v>
      </c>
      <c r="D585" s="3" t="s">
        <v>1468</v>
      </c>
      <c r="E585" s="4" t="s">
        <v>1745</v>
      </c>
      <c r="F585" s="3" t="s">
        <v>1996</v>
      </c>
      <c r="G585" s="19">
        <v>45875</v>
      </c>
      <c r="H585" s="19">
        <v>42187</v>
      </c>
      <c r="I585" s="45">
        <v>7.32</v>
      </c>
      <c r="J585" s="45">
        <v>10.24</v>
      </c>
      <c r="K585" s="37"/>
      <c r="L585" s="19">
        <v>45602</v>
      </c>
      <c r="M585" s="43">
        <v>11384.547119999999</v>
      </c>
      <c r="N585" s="43">
        <v>8610.8005897000003</v>
      </c>
      <c r="O585" s="37"/>
      <c r="Q585" s="6">
        <v>8.2644628092000006E-3</v>
      </c>
      <c r="R585" s="6">
        <v>9.8257418539999999E-4</v>
      </c>
      <c r="S585" s="6">
        <v>0.10909090908999999</v>
      </c>
      <c r="T585" s="6">
        <v>9.8626450190000006E-2</v>
      </c>
      <c r="U585" s="6">
        <v>-0.27952755905999999</v>
      </c>
      <c r="V585" s="6">
        <v>-0.4904099395</v>
      </c>
      <c r="W585" s="6">
        <v>2.2346368714E-2</v>
      </c>
      <c r="X585" s="6">
        <v>-0.50835789334000003</v>
      </c>
      <c r="Y585" s="6">
        <v>0.15457413248999999</v>
      </c>
      <c r="Z585" s="6">
        <v>7.578134886E-2</v>
      </c>
      <c r="AB585" s="7">
        <v>0.50095898563999997</v>
      </c>
      <c r="AC585" s="7">
        <v>5.0107595977999998E-2</v>
      </c>
      <c r="AD585" s="8">
        <v>-0.41402242078000001</v>
      </c>
      <c r="AE585" s="7">
        <v>0.24399999999999999</v>
      </c>
      <c r="AF585" s="7">
        <v>-0.28615702478999999</v>
      </c>
      <c r="AG585" s="4">
        <v>5</v>
      </c>
      <c r="AH585" s="9">
        <v>0</v>
      </c>
      <c r="AI585" s="10">
        <v>0</v>
      </c>
    </row>
    <row r="586" spans="2:35" x14ac:dyDescent="0.2">
      <c r="B586" s="3" t="s">
        <v>2476</v>
      </c>
      <c r="C586" s="3" t="s">
        <v>3089</v>
      </c>
      <c r="D586" s="3" t="s">
        <v>2485</v>
      </c>
      <c r="E586" s="4" t="s">
        <v>1741</v>
      </c>
      <c r="F586" s="3" t="s">
        <v>1956</v>
      </c>
      <c r="G586" s="19">
        <v>45875</v>
      </c>
      <c r="H586" s="19">
        <v>44960</v>
      </c>
      <c r="I586" s="45">
        <v>3.93</v>
      </c>
      <c r="J586" s="45">
        <v>454</v>
      </c>
      <c r="K586" s="37"/>
      <c r="L586" s="19">
        <v>45607</v>
      </c>
      <c r="M586" s="43">
        <v>415.71147000000002</v>
      </c>
      <c r="N586" s="43">
        <v>3298.8011175000001</v>
      </c>
      <c r="O586" s="37"/>
      <c r="Q586" s="6">
        <v>-0.13245033112999999</v>
      </c>
      <c r="R586" s="6">
        <v>-0.13973221975</v>
      </c>
      <c r="S586" s="6">
        <v>-5.9808612439999999E-2</v>
      </c>
      <c r="T586" s="6">
        <v>-7.0273071340999999E-2</v>
      </c>
      <c r="U586" s="6">
        <v>-0.99027227723</v>
      </c>
      <c r="V586" s="6">
        <v>-1.2011546577000001</v>
      </c>
      <c r="W586" s="6"/>
      <c r="X586" s="6"/>
      <c r="Y586" s="6">
        <v>-0.88935810811000005</v>
      </c>
      <c r="Z586" s="6">
        <v>-0.96815089174000002</v>
      </c>
      <c r="AB586" s="7">
        <v>2.0854514448999999</v>
      </c>
      <c r="AC586" s="7">
        <v>0.18119271826</v>
      </c>
      <c r="AD586" s="8">
        <v>-0.54173561100000001</v>
      </c>
      <c r="AE586" s="7">
        <v>0.42608695652</v>
      </c>
      <c r="AF586" s="7">
        <v>-0.90502673796999999</v>
      </c>
      <c r="AG586" s="4">
        <v>2</v>
      </c>
      <c r="AH586" s="9">
        <v>0</v>
      </c>
      <c r="AI586" s="10">
        <v>0</v>
      </c>
    </row>
    <row r="587" spans="2:35" x14ac:dyDescent="0.2">
      <c r="B587" s="3" t="s">
        <v>1225</v>
      </c>
      <c r="C587" s="3" t="s">
        <v>2936</v>
      </c>
      <c r="D587" s="3" t="s">
        <v>1645</v>
      </c>
      <c r="E587" s="4" t="s">
        <v>1751</v>
      </c>
      <c r="F587" s="3" t="s">
        <v>1960</v>
      </c>
      <c r="G587" s="19">
        <v>45320</v>
      </c>
      <c r="H587" s="19">
        <v>41894</v>
      </c>
      <c r="I587" s="45">
        <v>1.0501</v>
      </c>
      <c r="J587" s="45">
        <v>1.25</v>
      </c>
      <c r="K587" s="37"/>
      <c r="L587" s="19">
        <v>45299</v>
      </c>
      <c r="M587" s="43">
        <v>316.11370319999997</v>
      </c>
      <c r="N587" s="43">
        <v>299.82724164000001</v>
      </c>
      <c r="O587" s="37"/>
      <c r="Q587" s="6">
        <v>6.0707070708000001E-2</v>
      </c>
      <c r="R587" s="6">
        <v>5.3150287492999999E-2</v>
      </c>
      <c r="S587" s="6">
        <v>0.35026359778999999</v>
      </c>
      <c r="T587" s="6">
        <v>0.3171177624</v>
      </c>
      <c r="U587" s="6">
        <v>0.22517792555999999</v>
      </c>
      <c r="V587" s="6">
        <v>1.4550886531E-2</v>
      </c>
      <c r="W587" s="6">
        <v>-0.54343478261</v>
      </c>
      <c r="X587" s="6">
        <v>-0.87020149666000002</v>
      </c>
      <c r="Y587" s="6">
        <v>0.35026359778999999</v>
      </c>
      <c r="Z587" s="6">
        <v>0.3171177624</v>
      </c>
      <c r="AB587" s="7">
        <v>0.59325868686000005</v>
      </c>
      <c r="AC587" s="7">
        <v>6.2896483044000001E-2</v>
      </c>
      <c r="AD587" s="8"/>
      <c r="AE587" s="7">
        <v>0.35026359778999999</v>
      </c>
      <c r="AF587" s="7">
        <v>-0.14117647058999999</v>
      </c>
      <c r="AG587" s="4">
        <v>5</v>
      </c>
      <c r="AH587" s="9">
        <v>0</v>
      </c>
      <c r="AI587" s="10">
        <v>0</v>
      </c>
    </row>
    <row r="588" spans="2:35" x14ac:dyDescent="0.2">
      <c r="B588" s="3" t="s">
        <v>237</v>
      </c>
      <c r="C588" s="3" t="s">
        <v>606</v>
      </c>
      <c r="D588" s="3" t="s">
        <v>834</v>
      </c>
      <c r="E588" s="4" t="s">
        <v>1741</v>
      </c>
      <c r="F588" s="3" t="s">
        <v>1985</v>
      </c>
      <c r="G588" s="19">
        <v>45875</v>
      </c>
      <c r="H588" s="19">
        <v>41435</v>
      </c>
      <c r="I588" s="45">
        <v>1.3055000000000001</v>
      </c>
      <c r="J588" s="45">
        <v>4.5999999999999996</v>
      </c>
      <c r="K588" s="37"/>
      <c r="L588" s="19">
        <v>45547</v>
      </c>
      <c r="M588" s="43">
        <v>4.1815164999999999</v>
      </c>
      <c r="N588" s="43">
        <v>13.235288012</v>
      </c>
      <c r="O588" s="37"/>
      <c r="Q588" s="6">
        <v>2.7952755905000001E-2</v>
      </c>
      <c r="R588" s="6">
        <v>2.0670867281E-2</v>
      </c>
      <c r="S588" s="6">
        <v>7.0081967214999999E-2</v>
      </c>
      <c r="T588" s="6">
        <v>5.9617508313999999E-2</v>
      </c>
      <c r="U588" s="6">
        <v>-0.54764379764000004</v>
      </c>
      <c r="V588" s="6">
        <v>-0.75852617809</v>
      </c>
      <c r="W588" s="6">
        <v>-0.78454962537999995</v>
      </c>
      <c r="X588" s="6">
        <v>-1.3152538873999999</v>
      </c>
      <c r="Y588" s="6">
        <v>-0.22291666667000001</v>
      </c>
      <c r="Z588" s="6">
        <v>-0.30170945030000001</v>
      </c>
      <c r="AB588" s="7">
        <v>1.1239299885</v>
      </c>
      <c r="AC588" s="7">
        <v>0.12457986132</v>
      </c>
      <c r="AD588" s="8">
        <v>-7.8602595420000004E-2</v>
      </c>
      <c r="AE588" s="7">
        <v>0.96078431372999995</v>
      </c>
      <c r="AF588" s="7">
        <v>-0.36549999999999999</v>
      </c>
      <c r="AG588" s="4">
        <v>3</v>
      </c>
      <c r="AH588" s="9">
        <v>0</v>
      </c>
      <c r="AI588" s="10">
        <v>0</v>
      </c>
    </row>
    <row r="589" spans="2:35" x14ac:dyDescent="0.2">
      <c r="B589" s="3" t="s">
        <v>238</v>
      </c>
      <c r="C589" s="3" t="s">
        <v>607</v>
      </c>
      <c r="D589" s="3" t="s">
        <v>835</v>
      </c>
      <c r="E589" s="4" t="s">
        <v>1745</v>
      </c>
      <c r="F589" s="3" t="s">
        <v>1961</v>
      </c>
      <c r="G589" s="19">
        <v>45875</v>
      </c>
      <c r="H589" s="19">
        <v>43404</v>
      </c>
      <c r="I589" s="45">
        <v>471.48</v>
      </c>
      <c r="J589" s="45">
        <v>481.82997008000001</v>
      </c>
      <c r="K589" s="37"/>
      <c r="L589" s="19">
        <v>45583</v>
      </c>
      <c r="M589" s="43">
        <v>595428.32016</v>
      </c>
      <c r="N589" s="43">
        <v>814418.18215000001</v>
      </c>
      <c r="O589" s="37"/>
      <c r="Q589" s="6">
        <v>3.4905499742000001E-3</v>
      </c>
      <c r="R589" s="6">
        <v>-3.7913386494999998E-3</v>
      </c>
      <c r="S589" s="6">
        <v>-8.6210521894999996E-3</v>
      </c>
      <c r="T589" s="6">
        <v>-1.908551109E-2</v>
      </c>
      <c r="U589" s="6">
        <v>7.1221589917000006E-2</v>
      </c>
      <c r="V589" s="6">
        <v>-0.13966079053</v>
      </c>
      <c r="W589" s="6">
        <v>0.62507196771999995</v>
      </c>
      <c r="X589" s="6">
        <v>9.4367705666000001E-2</v>
      </c>
      <c r="Y589" s="6">
        <v>0.13349766873999999</v>
      </c>
      <c r="Z589" s="6">
        <v>5.4704885108E-2</v>
      </c>
      <c r="AB589" s="7">
        <v>0.1846811592</v>
      </c>
      <c r="AC589" s="7">
        <v>1.910905349E-2</v>
      </c>
      <c r="AD589" s="8">
        <v>0.24489236650999999</v>
      </c>
      <c r="AE589" s="7">
        <v>6.5564764612999996E-2</v>
      </c>
      <c r="AF589" s="7">
        <v>-8.9047909334000003E-2</v>
      </c>
      <c r="AG589" s="4">
        <v>4</v>
      </c>
      <c r="AH589" s="9">
        <v>1.296952834E-2</v>
      </c>
      <c r="AI589" s="10">
        <v>5.78</v>
      </c>
    </row>
    <row r="590" spans="2:35" x14ac:dyDescent="0.2">
      <c r="B590" s="3" t="s">
        <v>2624</v>
      </c>
      <c r="C590" s="3" t="s">
        <v>2689</v>
      </c>
      <c r="D590" s="3" t="s">
        <v>2662</v>
      </c>
      <c r="E590" s="4" t="s">
        <v>819</v>
      </c>
      <c r="F590" s="3" t="s">
        <v>1985</v>
      </c>
      <c r="G590" s="19">
        <v>45875</v>
      </c>
      <c r="H590" s="19">
        <v>45278</v>
      </c>
      <c r="I590" s="45">
        <v>2.65</v>
      </c>
      <c r="J590" s="45">
        <v>22</v>
      </c>
      <c r="K590" s="37"/>
      <c r="L590" s="19">
        <v>45512</v>
      </c>
      <c r="M590" s="43">
        <v>12.19265</v>
      </c>
      <c r="N590" s="43">
        <v>30.917113943</v>
      </c>
      <c r="O590" s="37"/>
      <c r="Q590" s="6">
        <v>1.8871485189999999E-4</v>
      </c>
      <c r="R590" s="6">
        <v>-7.0931737719E-3</v>
      </c>
      <c r="S590" s="6">
        <v>9.5041322316000001E-2</v>
      </c>
      <c r="T590" s="6">
        <v>8.4576863414999995E-2</v>
      </c>
      <c r="U590" s="6">
        <v>-0.88626609442000004</v>
      </c>
      <c r="V590" s="6">
        <v>-1.0971484749</v>
      </c>
      <c r="W590" s="6"/>
      <c r="X590" s="6"/>
      <c r="Y590" s="6">
        <v>-0.40004527960000003</v>
      </c>
      <c r="Z590" s="6">
        <v>-0.47883806324</v>
      </c>
      <c r="AB590" s="7">
        <v>1.4651758222</v>
      </c>
      <c r="AC590" s="7">
        <v>0.13777490134000001</v>
      </c>
      <c r="AD590" s="8">
        <v>-0.57313275524999996</v>
      </c>
      <c r="AE590" s="7">
        <v>1.0158732332</v>
      </c>
      <c r="AF590" s="7">
        <v>-0.77023809523999998</v>
      </c>
      <c r="AG590" s="4">
        <v>5</v>
      </c>
      <c r="AH590" s="9">
        <v>0</v>
      </c>
      <c r="AI590" s="10">
        <v>0</v>
      </c>
    </row>
    <row r="591" spans="2:35" x14ac:dyDescent="0.2">
      <c r="B591" s="3" t="s">
        <v>2841</v>
      </c>
      <c r="C591" s="3" t="s">
        <v>2937</v>
      </c>
      <c r="D591" s="3" t="s">
        <v>2891</v>
      </c>
      <c r="E591" s="4" t="s">
        <v>2437</v>
      </c>
      <c r="F591" s="3" t="s">
        <v>1960</v>
      </c>
      <c r="G591" s="19">
        <v>45875</v>
      </c>
      <c r="H591" s="19">
        <v>45630</v>
      </c>
      <c r="I591" s="45">
        <v>0.53810000000000002</v>
      </c>
      <c r="J591" s="45"/>
      <c r="K591" s="37"/>
      <c r="L591" s="19"/>
      <c r="M591" s="43">
        <v>8.6806292000000003</v>
      </c>
      <c r="N591" s="43">
        <v>79.691998316999999</v>
      </c>
      <c r="O591" s="37"/>
      <c r="Q591" s="6">
        <v>2.2032288697999999E-2</v>
      </c>
      <c r="R591" s="6">
        <v>1.4750400073999999E-2</v>
      </c>
      <c r="S591" s="6">
        <v>4.8927875242999998E-2</v>
      </c>
      <c r="T591" s="6">
        <v>3.8463416341999998E-2</v>
      </c>
      <c r="U591" s="6"/>
      <c r="V591" s="6"/>
      <c r="W591" s="6"/>
      <c r="X591" s="6"/>
      <c r="Y591" s="6">
        <v>-0.60140740740999998</v>
      </c>
      <c r="Z591" s="6">
        <v>-0.68020019103999996</v>
      </c>
      <c r="AB591" s="7"/>
      <c r="AC591" s="7"/>
      <c r="AD591" s="8"/>
      <c r="AE591" s="7">
        <v>0.19047619048</v>
      </c>
      <c r="AF591" s="7">
        <v>-0.34074074073999999</v>
      </c>
      <c r="AG591" s="4"/>
      <c r="AH591" s="9"/>
      <c r="AI591" s="10"/>
    </row>
    <row r="592" spans="2:35" x14ac:dyDescent="0.2">
      <c r="B592" s="3" t="s">
        <v>1151</v>
      </c>
      <c r="C592" s="3" t="s">
        <v>1583</v>
      </c>
      <c r="D592" s="3" t="s">
        <v>1469</v>
      </c>
      <c r="E592" s="4" t="s">
        <v>1759</v>
      </c>
      <c r="F592" s="3" t="s">
        <v>1979</v>
      </c>
      <c r="G592" s="19">
        <v>45875</v>
      </c>
      <c r="H592" s="19">
        <v>40780</v>
      </c>
      <c r="I592" s="45">
        <v>2.14</v>
      </c>
      <c r="J592" s="45">
        <v>3.19</v>
      </c>
      <c r="K592" s="37"/>
      <c r="L592" s="19">
        <v>45555</v>
      </c>
      <c r="M592" s="43">
        <v>3.2463799999999998</v>
      </c>
      <c r="N592" s="43">
        <v>36.060907583999999</v>
      </c>
      <c r="O592" s="37"/>
      <c r="Q592" s="6">
        <v>9.4339622647000004E-3</v>
      </c>
      <c r="R592" s="6">
        <v>2.1520736409000002E-3</v>
      </c>
      <c r="S592" s="6">
        <v>0.29696969696999997</v>
      </c>
      <c r="T592" s="6">
        <v>0.28650523807</v>
      </c>
      <c r="U592" s="6">
        <v>-9.3220338984000006E-2</v>
      </c>
      <c r="V592" s="6">
        <v>-0.30410271943</v>
      </c>
      <c r="W592" s="6">
        <v>-0.44270833332999998</v>
      </c>
      <c r="X592" s="6">
        <v>-0.97341259538000002</v>
      </c>
      <c r="Y592" s="6">
        <v>0.16121330512000001</v>
      </c>
      <c r="Z592" s="6">
        <v>8.2420521482999998E-2</v>
      </c>
      <c r="AB592" s="7">
        <v>0.81479279399000004</v>
      </c>
      <c r="AC592" s="7">
        <v>8.5038760552999998E-2</v>
      </c>
      <c r="AD592" s="8">
        <v>0.45364537670999999</v>
      </c>
      <c r="AE592" s="7">
        <v>0.32500000000000001</v>
      </c>
      <c r="AF592" s="7">
        <v>-0.31984344423</v>
      </c>
      <c r="AG592" s="4">
        <v>6</v>
      </c>
      <c r="AH592" s="9">
        <v>0</v>
      </c>
      <c r="AI592" s="10">
        <v>0</v>
      </c>
    </row>
    <row r="593" spans="2:35" x14ac:dyDescent="0.2">
      <c r="B593" s="3" t="s">
        <v>1152</v>
      </c>
      <c r="C593" s="3" t="s">
        <v>1584</v>
      </c>
      <c r="D593" s="3" t="s">
        <v>1470</v>
      </c>
      <c r="E593" s="4" t="s">
        <v>1743</v>
      </c>
      <c r="F593" s="3" t="s">
        <v>1988</v>
      </c>
      <c r="G593" s="19">
        <v>45160</v>
      </c>
      <c r="H593" s="19">
        <v>40546</v>
      </c>
      <c r="I593" s="45">
        <v>0.43</v>
      </c>
      <c r="J593" s="45">
        <v>1.8892</v>
      </c>
      <c r="K593" s="37"/>
      <c r="L593" s="19">
        <v>44803</v>
      </c>
      <c r="M593" s="43">
        <v>43.216720000000002</v>
      </c>
      <c r="N593" s="43">
        <v>59.870241962999998</v>
      </c>
      <c r="O593" s="37"/>
      <c r="Q593" s="6">
        <v>-0.18883229578999999</v>
      </c>
      <c r="R593" s="6">
        <v>-0.18605487788</v>
      </c>
      <c r="S593" s="6">
        <v>-0.33641975309</v>
      </c>
      <c r="T593" s="6">
        <v>-0.30362018339000002</v>
      </c>
      <c r="U593" s="6">
        <v>-0.73124999999999996</v>
      </c>
      <c r="V593" s="6">
        <v>-0.79155947392000003</v>
      </c>
      <c r="W593" s="6">
        <v>-0.93713450292</v>
      </c>
      <c r="X593" s="6">
        <v>-1.2286691966000001</v>
      </c>
      <c r="Y593" s="6">
        <v>-0.38920454544999999</v>
      </c>
      <c r="Z593" s="6">
        <v>-0.53194448554999996</v>
      </c>
      <c r="AB593" s="7">
        <v>1.2205858211</v>
      </c>
      <c r="AC593" s="7">
        <v>0.13974188657</v>
      </c>
      <c r="AD593" s="8"/>
      <c r="AE593" s="7">
        <v>0.78835227272999997</v>
      </c>
      <c r="AF593" s="7">
        <v>-0.39262472884999999</v>
      </c>
      <c r="AG593" s="4">
        <v>3</v>
      </c>
      <c r="AH593" s="9">
        <v>0</v>
      </c>
      <c r="AI593" s="10">
        <v>0</v>
      </c>
    </row>
    <row r="594" spans="2:35" x14ac:dyDescent="0.2">
      <c r="B594" s="3" t="s">
        <v>1153</v>
      </c>
      <c r="C594" s="3" t="s">
        <v>1585</v>
      </c>
      <c r="D594" s="3" t="s">
        <v>1471</v>
      </c>
      <c r="E594" s="4" t="s">
        <v>1745</v>
      </c>
      <c r="F594" s="3" t="s">
        <v>1972</v>
      </c>
      <c r="G594" s="19">
        <v>45875</v>
      </c>
      <c r="H594" s="19">
        <v>42296</v>
      </c>
      <c r="I594" s="45">
        <v>47.36</v>
      </c>
      <c r="J594" s="45">
        <v>53.83</v>
      </c>
      <c r="K594" s="37"/>
      <c r="L594" s="19">
        <v>45569</v>
      </c>
      <c r="M594" s="43">
        <v>67058.776320000004</v>
      </c>
      <c r="N594" s="43">
        <v>31845.768865999999</v>
      </c>
      <c r="O594" s="37"/>
      <c r="Q594" s="6">
        <v>0.11147617930000001</v>
      </c>
      <c r="R594" s="6">
        <v>0.10419429066999999</v>
      </c>
      <c r="S594" s="6">
        <v>2.6663776282999999E-2</v>
      </c>
      <c r="T594" s="6">
        <v>1.6199317381999999E-2</v>
      </c>
      <c r="U594" s="6">
        <v>3.3609777388999999E-2</v>
      </c>
      <c r="V594" s="6">
        <v>-0.17727260306000001</v>
      </c>
      <c r="W594" s="6">
        <v>-0.23464770524</v>
      </c>
      <c r="X594" s="6">
        <v>-0.76535196728999999</v>
      </c>
      <c r="Y594" s="6">
        <v>2.2673288706000001E-2</v>
      </c>
      <c r="Z594" s="6">
        <v>-5.6119494928000002E-2</v>
      </c>
      <c r="AB594" s="7">
        <v>0.42400769257999998</v>
      </c>
      <c r="AC594" s="7">
        <v>4.4729012955000001E-2</v>
      </c>
      <c r="AD594" s="8">
        <v>0.13042862377</v>
      </c>
      <c r="AE594" s="7">
        <v>0.16891891891999999</v>
      </c>
      <c r="AF594" s="7">
        <v>-0.16656656656999999</v>
      </c>
      <c r="AG594" s="4">
        <v>5</v>
      </c>
      <c r="AH594" s="9">
        <v>0</v>
      </c>
      <c r="AI594" s="10">
        <v>0</v>
      </c>
    </row>
    <row r="595" spans="2:35" x14ac:dyDescent="0.2">
      <c r="B595" s="3" t="s">
        <v>2433</v>
      </c>
      <c r="C595" s="3" t="s">
        <v>2439</v>
      </c>
      <c r="D595" s="3" t="s">
        <v>2443</v>
      </c>
      <c r="E595" s="4" t="s">
        <v>1745</v>
      </c>
      <c r="F595" s="3" t="s">
        <v>1960</v>
      </c>
      <c r="G595" s="19">
        <v>45875</v>
      </c>
      <c r="H595" s="19">
        <v>44831</v>
      </c>
      <c r="I595" s="45">
        <v>3.47</v>
      </c>
      <c r="J595" s="45">
        <v>7.48</v>
      </c>
      <c r="K595" s="37"/>
      <c r="L595" s="19">
        <v>45818</v>
      </c>
      <c r="M595" s="43">
        <v>223.42289</v>
      </c>
      <c r="N595" s="43">
        <v>14820.735482</v>
      </c>
      <c r="O595" s="37"/>
      <c r="Q595" s="6">
        <v>2.9673590505E-2</v>
      </c>
      <c r="R595" s="6">
        <v>2.2391701880999999E-2</v>
      </c>
      <c r="S595" s="6">
        <v>-0.23903508772000001</v>
      </c>
      <c r="T595" s="6">
        <v>-0.24949954662000001</v>
      </c>
      <c r="U595" s="6">
        <v>-0.47819548872000001</v>
      </c>
      <c r="V595" s="6">
        <v>-0.68907786917000002</v>
      </c>
      <c r="W595" s="6"/>
      <c r="X595" s="6"/>
      <c r="Y595" s="6">
        <v>-0.27858627859000001</v>
      </c>
      <c r="Z595" s="6">
        <v>-0.35737906221999999</v>
      </c>
      <c r="AB595" s="7">
        <v>1.5594324154000001</v>
      </c>
      <c r="AC595" s="7">
        <v>0.21210699729999999</v>
      </c>
      <c r="AD595" s="8">
        <v>0.51256466463999995</v>
      </c>
      <c r="AE595" s="7">
        <v>1.5139664803999999</v>
      </c>
      <c r="AF595" s="7">
        <v>-0.34511434511</v>
      </c>
      <c r="AG595" s="4">
        <v>1</v>
      </c>
      <c r="AH595" s="9">
        <v>0</v>
      </c>
      <c r="AI595" s="10">
        <v>0</v>
      </c>
    </row>
    <row r="596" spans="2:35" x14ac:dyDescent="0.2">
      <c r="B596" s="3" t="s">
        <v>1917</v>
      </c>
      <c r="C596" s="3" t="s">
        <v>3090</v>
      </c>
      <c r="D596" s="3" t="s">
        <v>1924</v>
      </c>
      <c r="E596" s="4" t="s">
        <v>1741</v>
      </c>
      <c r="F596" s="3" t="s">
        <v>1969</v>
      </c>
      <c r="G596" s="19">
        <v>45875</v>
      </c>
      <c r="H596" s="19">
        <v>44104</v>
      </c>
      <c r="I596" s="45">
        <v>2.33</v>
      </c>
      <c r="J596" s="45">
        <v>28.08</v>
      </c>
      <c r="K596" s="37"/>
      <c r="L596" s="19">
        <v>45756</v>
      </c>
      <c r="M596" s="43">
        <v>609.31131000000005</v>
      </c>
      <c r="N596" s="43">
        <v>709.61488366000003</v>
      </c>
      <c r="O596" s="37"/>
      <c r="Q596" s="6">
        <v>0.21354166666999999</v>
      </c>
      <c r="R596" s="6">
        <v>0.20625977804000001</v>
      </c>
      <c r="S596" s="6">
        <v>0.89369310793000001</v>
      </c>
      <c r="T596" s="6">
        <v>0.88322864902999998</v>
      </c>
      <c r="U596" s="6">
        <v>-0.18559944075000001</v>
      </c>
      <c r="V596" s="6">
        <v>-0.39648182119999997</v>
      </c>
      <c r="W596" s="6">
        <v>-0.96289808916999997</v>
      </c>
      <c r="X596" s="6">
        <v>-1.4936023512000001</v>
      </c>
      <c r="Y596" s="6">
        <v>-0.54088669951000001</v>
      </c>
      <c r="Z596" s="6">
        <v>-0.61967948313999999</v>
      </c>
      <c r="AB596" s="7">
        <v>2.2686778424999998</v>
      </c>
      <c r="AC596" s="7">
        <v>0.21905907455000001</v>
      </c>
      <c r="AD596" s="8">
        <v>3.2882489753000002</v>
      </c>
      <c r="AE596" s="7">
        <v>1.100867679</v>
      </c>
      <c r="AF596" s="7">
        <v>-0.88900361384000004</v>
      </c>
      <c r="AG596" s="4">
        <v>7</v>
      </c>
      <c r="AH596" s="9">
        <v>0</v>
      </c>
      <c r="AI596" s="10">
        <v>0</v>
      </c>
    </row>
    <row r="597" spans="2:35" x14ac:dyDescent="0.2">
      <c r="B597" s="3" t="s">
        <v>239</v>
      </c>
      <c r="C597" s="3" t="s">
        <v>608</v>
      </c>
      <c r="D597" s="3" t="s">
        <v>836</v>
      </c>
      <c r="E597" s="4" t="s">
        <v>1745</v>
      </c>
      <c r="F597" s="3" t="s">
        <v>1984</v>
      </c>
      <c r="G597" s="19">
        <v>45875</v>
      </c>
      <c r="H597" s="19">
        <v>40546</v>
      </c>
      <c r="I597" s="45">
        <v>4.33</v>
      </c>
      <c r="J597" s="45">
        <v>4.41</v>
      </c>
      <c r="K597" s="37"/>
      <c r="L597" s="19">
        <v>45873</v>
      </c>
      <c r="M597" s="43">
        <v>34180.552360000001</v>
      </c>
      <c r="N597" s="43">
        <v>69284.418575999996</v>
      </c>
      <c r="O597" s="37"/>
      <c r="Q597" s="6">
        <v>0</v>
      </c>
      <c r="R597" s="6">
        <v>-7.2818886237999998E-3</v>
      </c>
      <c r="S597" s="6">
        <v>4.0865384615E-2</v>
      </c>
      <c r="T597" s="6">
        <v>3.0400925714E-2</v>
      </c>
      <c r="U597" s="6">
        <v>0.59817694296000001</v>
      </c>
      <c r="V597" s="6">
        <v>0.38729456252</v>
      </c>
      <c r="W597" s="6">
        <v>1.3034256755</v>
      </c>
      <c r="X597" s="6">
        <v>0.77272141350000001</v>
      </c>
      <c r="Y597" s="6">
        <v>0.63930649664000005</v>
      </c>
      <c r="Z597" s="6">
        <v>0.56051371300999997</v>
      </c>
      <c r="AB597" s="7">
        <v>0.31478514576</v>
      </c>
      <c r="AC597" s="7">
        <v>3.2502603929999999E-2</v>
      </c>
      <c r="AD597" s="8">
        <v>1.8468838453</v>
      </c>
      <c r="AE597" s="7">
        <v>0.22950819672</v>
      </c>
      <c r="AF597" s="7">
        <v>-0.11858974358</v>
      </c>
      <c r="AG597" s="4">
        <v>7</v>
      </c>
      <c r="AH597" s="9">
        <v>3.7097849462000003E-2</v>
      </c>
      <c r="AI597" s="10">
        <v>2.5875749999999999E-2</v>
      </c>
    </row>
    <row r="598" spans="2:35" x14ac:dyDescent="0.2">
      <c r="B598" s="3" t="s">
        <v>240</v>
      </c>
      <c r="C598" s="3" t="s">
        <v>2803</v>
      </c>
      <c r="D598" s="3" t="s">
        <v>837</v>
      </c>
      <c r="E598" s="4" t="s">
        <v>1746</v>
      </c>
      <c r="F598" s="3" t="s">
        <v>1977</v>
      </c>
      <c r="G598" s="19">
        <v>45875</v>
      </c>
      <c r="H598" s="19">
        <v>43039</v>
      </c>
      <c r="I598" s="45">
        <v>12.48</v>
      </c>
      <c r="J598" s="45">
        <v>13.78</v>
      </c>
      <c r="K598" s="37"/>
      <c r="L598" s="19">
        <v>45800</v>
      </c>
      <c r="M598" s="43">
        <v>21164.969280000001</v>
      </c>
      <c r="N598" s="43">
        <v>4329.6718189000003</v>
      </c>
      <c r="O598" s="37"/>
      <c r="Q598" s="6">
        <v>3.3112582782000001E-2</v>
      </c>
      <c r="R598" s="6">
        <v>2.5830694158E-2</v>
      </c>
      <c r="S598" s="6">
        <v>0.10344827585999999</v>
      </c>
      <c r="T598" s="6">
        <v>9.2983816960999999E-2</v>
      </c>
      <c r="U598" s="6">
        <v>1.0425531914999999</v>
      </c>
      <c r="V598" s="6">
        <v>0.83167081103999996</v>
      </c>
      <c r="W598" s="6">
        <v>1.2687014051000001</v>
      </c>
      <c r="X598" s="6">
        <v>0.73799714304999997</v>
      </c>
      <c r="Y598" s="6">
        <v>4.5226130652999998E-2</v>
      </c>
      <c r="Z598" s="6">
        <v>-3.3566652980999999E-2</v>
      </c>
      <c r="AB598" s="7">
        <v>0.51538201508000003</v>
      </c>
      <c r="AC598" s="7">
        <v>5.3705799787999997E-2</v>
      </c>
      <c r="AD598" s="8">
        <v>2.4721800775</v>
      </c>
      <c r="AE598" s="7">
        <v>0.29585152838000001</v>
      </c>
      <c r="AF598" s="7">
        <v>-0.13417521704999999</v>
      </c>
      <c r="AG598" s="4">
        <v>9</v>
      </c>
      <c r="AH598" s="9">
        <v>0</v>
      </c>
      <c r="AI598" s="10">
        <v>0</v>
      </c>
    </row>
    <row r="599" spans="2:35" x14ac:dyDescent="0.2">
      <c r="B599" s="3" t="s">
        <v>2477</v>
      </c>
      <c r="C599" s="3" t="s">
        <v>2594</v>
      </c>
      <c r="D599" s="3" t="s">
        <v>2486</v>
      </c>
      <c r="E599" s="4" t="s">
        <v>1743</v>
      </c>
      <c r="F599" s="3" t="s">
        <v>1961</v>
      </c>
      <c r="G599" s="19">
        <v>45471</v>
      </c>
      <c r="H599" s="19">
        <v>44965</v>
      </c>
      <c r="I599" s="45">
        <v>0.51390000000000002</v>
      </c>
      <c r="J599" s="45">
        <v>12.4</v>
      </c>
      <c r="K599" s="37"/>
      <c r="L599" s="19">
        <v>45128</v>
      </c>
      <c r="M599" s="43">
        <v>101.7835479</v>
      </c>
      <c r="N599" s="43">
        <v>1863.0347237000001</v>
      </c>
      <c r="O599" s="37"/>
      <c r="Q599" s="6">
        <v>-0.2328705777</v>
      </c>
      <c r="R599" s="6">
        <v>-0.22878694996000001</v>
      </c>
      <c r="S599" s="6">
        <v>-0.45329787234000002</v>
      </c>
      <c r="T599" s="6">
        <v>-0.48240432460999999</v>
      </c>
      <c r="U599" s="6">
        <v>-0.95569827586</v>
      </c>
      <c r="V599" s="6">
        <v>-1.2032775907</v>
      </c>
      <c r="W599" s="6"/>
      <c r="X599" s="6"/>
      <c r="Y599" s="6">
        <v>-0.79929701230000005</v>
      </c>
      <c r="Z599" s="6">
        <v>-0.94409252911999997</v>
      </c>
      <c r="AB599" s="7">
        <v>1.6833607471000001</v>
      </c>
      <c r="AC599" s="7">
        <v>0.25512166099</v>
      </c>
      <c r="AD599" s="8"/>
      <c r="AE599" s="7">
        <v>0.29514415781999997</v>
      </c>
      <c r="AF599" s="7">
        <v>-0.51666666667000005</v>
      </c>
      <c r="AG599" s="4">
        <v>2</v>
      </c>
      <c r="AH599" s="9">
        <v>0</v>
      </c>
      <c r="AI599" s="10">
        <v>0</v>
      </c>
    </row>
    <row r="600" spans="2:35" x14ac:dyDescent="0.2">
      <c r="B600" s="3" t="s">
        <v>1941</v>
      </c>
      <c r="C600" s="3" t="s">
        <v>1946</v>
      </c>
      <c r="D600" s="3" t="s">
        <v>1752</v>
      </c>
      <c r="E600" s="4" t="s">
        <v>1741</v>
      </c>
      <c r="F600" s="3" t="s">
        <v>700</v>
      </c>
      <c r="G600" s="19">
        <v>45875</v>
      </c>
      <c r="H600" s="19">
        <v>44133</v>
      </c>
      <c r="I600" s="45">
        <v>2.83</v>
      </c>
      <c r="J600" s="45">
        <v>4.1500000000000004</v>
      </c>
      <c r="K600" s="37"/>
      <c r="L600" s="19">
        <v>45567</v>
      </c>
      <c r="M600" s="43">
        <v>3541.8978200000001</v>
      </c>
      <c r="N600" s="43">
        <v>8373.7632185999992</v>
      </c>
      <c r="O600" s="37"/>
      <c r="Q600" s="6">
        <v>0</v>
      </c>
      <c r="R600" s="6">
        <v>-7.2818886237999998E-3</v>
      </c>
      <c r="S600" s="6">
        <v>1.4336917563E-2</v>
      </c>
      <c r="T600" s="6">
        <v>3.872458663E-3</v>
      </c>
      <c r="U600" s="6">
        <v>3.5460992912999998E-3</v>
      </c>
      <c r="V600" s="6">
        <v>-0.20733628115</v>
      </c>
      <c r="W600" s="6">
        <v>-0.80947677424999998</v>
      </c>
      <c r="X600" s="6">
        <v>-1.3401810363</v>
      </c>
      <c r="Y600" s="6">
        <v>0.18410041840999999</v>
      </c>
      <c r="Z600" s="6">
        <v>0.10530763477000001</v>
      </c>
      <c r="AB600" s="7">
        <v>0.66536074958000002</v>
      </c>
      <c r="AC600" s="7">
        <v>6.9052363463000005E-2</v>
      </c>
      <c r="AD600" s="8">
        <v>0.30259569426999999</v>
      </c>
      <c r="AE600" s="7">
        <v>0.53744493392000003</v>
      </c>
      <c r="AF600" s="7">
        <v>-0.23209169054000001</v>
      </c>
      <c r="AG600" s="4">
        <v>5</v>
      </c>
      <c r="AH600" s="9">
        <v>0</v>
      </c>
      <c r="AI600" s="10">
        <v>0</v>
      </c>
    </row>
    <row r="601" spans="2:35" x14ac:dyDescent="0.2">
      <c r="B601" s="3" t="s">
        <v>1155</v>
      </c>
      <c r="C601" s="3" t="s">
        <v>1586</v>
      </c>
      <c r="D601" s="3" t="s">
        <v>1473</v>
      </c>
      <c r="E601" s="4" t="s">
        <v>1743</v>
      </c>
      <c r="F601" s="3" t="s">
        <v>1992</v>
      </c>
      <c r="G601" s="19">
        <v>45875</v>
      </c>
      <c r="H601" s="19">
        <v>39290</v>
      </c>
      <c r="I601" s="45">
        <v>196.51</v>
      </c>
      <c r="J601" s="45">
        <v>421.16</v>
      </c>
      <c r="K601" s="37"/>
      <c r="L601" s="19">
        <v>45687</v>
      </c>
      <c r="M601" s="43">
        <v>419911.80397000001</v>
      </c>
      <c r="N601" s="43">
        <v>797394.40041</v>
      </c>
      <c r="O601" s="37"/>
      <c r="Q601" s="6">
        <v>7.3819654480999997E-3</v>
      </c>
      <c r="R601" s="6">
        <v>1.0007682431E-4</v>
      </c>
      <c r="S601" s="6">
        <v>-0.20659722221999999</v>
      </c>
      <c r="T601" s="6">
        <v>-0.21706168111999999</v>
      </c>
      <c r="U601" s="6">
        <v>-0.17049387927000001</v>
      </c>
      <c r="V601" s="6">
        <v>-0.38137625972</v>
      </c>
      <c r="W601" s="6">
        <v>-0.38165512900999998</v>
      </c>
      <c r="X601" s="6">
        <v>-0.91235939105999997</v>
      </c>
      <c r="Y601" s="6">
        <v>-0.48612745483000003</v>
      </c>
      <c r="Z601" s="6">
        <v>-0.56492023845999995</v>
      </c>
      <c r="AB601" s="7">
        <v>0.48597377592000002</v>
      </c>
      <c r="AC601" s="7">
        <v>4.9267936645000003E-2</v>
      </c>
      <c r="AD601" s="8">
        <v>-0.34248253966999997</v>
      </c>
      <c r="AE601" s="7">
        <v>0.19257157113000001</v>
      </c>
      <c r="AF601" s="7">
        <v>-0.24975526573000001</v>
      </c>
      <c r="AG601" s="4">
        <v>6</v>
      </c>
      <c r="AH601" s="9">
        <v>0</v>
      </c>
      <c r="AI601" s="10">
        <v>0</v>
      </c>
    </row>
    <row r="602" spans="2:35" x14ac:dyDescent="0.2">
      <c r="B602" s="3" t="s">
        <v>2049</v>
      </c>
      <c r="C602" s="3" t="s">
        <v>3091</v>
      </c>
      <c r="D602" s="3" t="s">
        <v>2058</v>
      </c>
      <c r="E602" s="4" t="s">
        <v>1748</v>
      </c>
      <c r="F602" s="3" t="s">
        <v>1985</v>
      </c>
      <c r="G602" s="19">
        <v>45777</v>
      </c>
      <c r="H602" s="19">
        <v>44216</v>
      </c>
      <c r="I602" s="45">
        <v>7.64</v>
      </c>
      <c r="J602" s="45">
        <v>12.38</v>
      </c>
      <c r="K602" s="37"/>
      <c r="L602" s="19">
        <v>45699</v>
      </c>
      <c r="M602" s="43">
        <v>1097.4936399999999</v>
      </c>
      <c r="N602" s="43">
        <v>2028.9901422999999</v>
      </c>
      <c r="O602" s="37"/>
      <c r="Q602" s="6">
        <v>-2.5510204081E-2</v>
      </c>
      <c r="R602" s="6">
        <v>-2.6990198973999999E-2</v>
      </c>
      <c r="S602" s="6">
        <v>1.0582010580999999E-2</v>
      </c>
      <c r="T602" s="6">
        <v>1.8206947099999999E-2</v>
      </c>
      <c r="U602" s="6">
        <v>0.94897959184000003</v>
      </c>
      <c r="V602" s="6">
        <v>0.84306163422000002</v>
      </c>
      <c r="W602" s="6">
        <v>-0.36013400335000001</v>
      </c>
      <c r="X602" s="6">
        <v>-0.70794483266999997</v>
      </c>
      <c r="Y602" s="6">
        <v>7.6056338028000006E-2</v>
      </c>
      <c r="Z602" s="6">
        <v>0.12919976935999999</v>
      </c>
      <c r="AB602" s="7">
        <v>0.80621852006000005</v>
      </c>
      <c r="AC602" s="7">
        <v>9.1910773668000004E-2</v>
      </c>
      <c r="AD602" s="8"/>
      <c r="AE602" s="7">
        <v>0.60104986875999999</v>
      </c>
      <c r="AF602" s="7">
        <v>-0.27586206896999999</v>
      </c>
      <c r="AG602" s="4">
        <v>8</v>
      </c>
      <c r="AH602" s="9">
        <v>0</v>
      </c>
      <c r="AI602" s="10">
        <v>0</v>
      </c>
    </row>
    <row r="603" spans="2:35" x14ac:dyDescent="0.2">
      <c r="B603" s="3" t="s">
        <v>241</v>
      </c>
      <c r="C603" s="3" t="s">
        <v>609</v>
      </c>
      <c r="D603" s="3" t="s">
        <v>838</v>
      </c>
      <c r="E603" s="4" t="s">
        <v>1745</v>
      </c>
      <c r="F603" s="3" t="s">
        <v>1961</v>
      </c>
      <c r="G603" s="19">
        <v>45875</v>
      </c>
      <c r="H603" s="19">
        <v>41185</v>
      </c>
      <c r="I603" s="45">
        <v>11.94</v>
      </c>
      <c r="J603" s="45">
        <v>14.50878088</v>
      </c>
      <c r="K603" s="37"/>
      <c r="L603" s="19">
        <v>45607</v>
      </c>
      <c r="M603" s="43">
        <v>1166.62158</v>
      </c>
      <c r="N603" s="43">
        <v>1418.0185124</v>
      </c>
      <c r="O603" s="37"/>
      <c r="Q603" s="6">
        <v>9.2983939138999994E-3</v>
      </c>
      <c r="R603" s="6">
        <v>2.0165052901999999E-3</v>
      </c>
      <c r="S603" s="6">
        <v>-4.8301014283000002E-2</v>
      </c>
      <c r="T603" s="6">
        <v>-5.8765473184000001E-2</v>
      </c>
      <c r="U603" s="6">
        <v>0.15042432172</v>
      </c>
      <c r="V603" s="6">
        <v>-6.0458058721999997E-2</v>
      </c>
      <c r="W603" s="6">
        <v>-0.16158815284</v>
      </c>
      <c r="X603" s="6">
        <v>-0.69229241489000004</v>
      </c>
      <c r="Y603" s="6">
        <v>-5.7599752950999998E-2</v>
      </c>
      <c r="Z603" s="6">
        <v>-0.13639253659</v>
      </c>
      <c r="AB603" s="7">
        <v>0.39663636296999999</v>
      </c>
      <c r="AC603" s="7">
        <v>4.1305181452000003E-2</v>
      </c>
      <c r="AD603" s="8">
        <v>0.38676308897</v>
      </c>
      <c r="AE603" s="7">
        <v>0.15418894830999999</v>
      </c>
      <c r="AF603" s="7">
        <v>-0.13780918728</v>
      </c>
      <c r="AG603" s="4">
        <v>6</v>
      </c>
      <c r="AH603" s="9">
        <v>4.8014773777000003E-2</v>
      </c>
      <c r="AI603" s="10">
        <v>0.52</v>
      </c>
    </row>
    <row r="604" spans="2:35" x14ac:dyDescent="0.2">
      <c r="B604" s="3" t="s">
        <v>2434</v>
      </c>
      <c r="C604" s="3" t="s">
        <v>3092</v>
      </c>
      <c r="D604" s="3" t="s">
        <v>2444</v>
      </c>
      <c r="E604" s="4" t="s">
        <v>1741</v>
      </c>
      <c r="F604" s="3" t="s">
        <v>700</v>
      </c>
      <c r="G604" s="19">
        <v>45875</v>
      </c>
      <c r="H604" s="19">
        <v>44778</v>
      </c>
      <c r="I604" s="45">
        <v>1.33</v>
      </c>
      <c r="J604" s="45">
        <v>3.64</v>
      </c>
      <c r="K604" s="37"/>
      <c r="L604" s="19">
        <v>45664</v>
      </c>
      <c r="M604" s="43">
        <v>17.059909999999999</v>
      </c>
      <c r="N604" s="43">
        <v>3654.2285194999999</v>
      </c>
      <c r="O604" s="37"/>
      <c r="Q604" s="6">
        <v>-7.4626865671000003E-3</v>
      </c>
      <c r="R604" s="6">
        <v>-1.4744575189999999E-2</v>
      </c>
      <c r="S604" s="6">
        <v>-0.18902439024000001</v>
      </c>
      <c r="T604" s="6">
        <v>-0.19948884914000001</v>
      </c>
      <c r="U604" s="6">
        <v>-0.35436893203999997</v>
      </c>
      <c r="V604" s="6">
        <v>-0.56525131248000005</v>
      </c>
      <c r="W604" s="6">
        <v>-0.99653754034999997</v>
      </c>
      <c r="X604" s="6">
        <v>-1.5272418024000001</v>
      </c>
      <c r="Y604" s="6">
        <v>-0.38414521208000002</v>
      </c>
      <c r="Z604" s="6">
        <v>-0.46293799570999999</v>
      </c>
      <c r="AB604" s="7">
        <v>1.2055598830000001</v>
      </c>
      <c r="AC604" s="7">
        <v>0.14250221675999999</v>
      </c>
      <c r="AD604" s="8">
        <v>0.21580935847999999</v>
      </c>
      <c r="AE604" s="7">
        <v>0.35371179039</v>
      </c>
      <c r="AF604" s="7">
        <v>-0.32820607858</v>
      </c>
      <c r="AG604" s="4">
        <v>4</v>
      </c>
      <c r="AH604" s="9">
        <v>0</v>
      </c>
      <c r="AI604" s="10">
        <v>0</v>
      </c>
    </row>
    <row r="605" spans="2:35" x14ac:dyDescent="0.2">
      <c r="B605" s="3" t="s">
        <v>1157</v>
      </c>
      <c r="C605" s="3" t="s">
        <v>1587</v>
      </c>
      <c r="D605" s="3" t="s">
        <v>1475</v>
      </c>
      <c r="E605" s="4" t="s">
        <v>1751</v>
      </c>
      <c r="F605" s="3" t="s">
        <v>1988</v>
      </c>
      <c r="G605" s="19">
        <v>45875</v>
      </c>
      <c r="H605" s="19">
        <v>40546</v>
      </c>
      <c r="I605" s="45">
        <v>20.2</v>
      </c>
      <c r="J605" s="45">
        <v>21.68</v>
      </c>
      <c r="K605" s="37"/>
      <c r="L605" s="19">
        <v>45861</v>
      </c>
      <c r="M605" s="43">
        <v>1227.6146000000001</v>
      </c>
      <c r="N605" s="43">
        <v>1244.7475362</v>
      </c>
      <c r="O605" s="37"/>
      <c r="Q605" s="6">
        <v>1.1517275913999999E-2</v>
      </c>
      <c r="R605" s="6">
        <v>4.2353872905000001E-3</v>
      </c>
      <c r="S605" s="6">
        <v>-2.4154589372000001E-2</v>
      </c>
      <c r="T605" s="6">
        <v>-3.4619048272999997E-2</v>
      </c>
      <c r="U605" s="6">
        <v>1.1739213400999999</v>
      </c>
      <c r="V605" s="6">
        <v>0.96303895960999997</v>
      </c>
      <c r="W605" s="6">
        <v>0.2016952072</v>
      </c>
      <c r="X605" s="6">
        <v>-0.32900905484999998</v>
      </c>
      <c r="Y605" s="6">
        <v>0.72205563113000004</v>
      </c>
      <c r="Z605" s="6">
        <v>0.64326284749999996</v>
      </c>
      <c r="AB605" s="7">
        <v>0.35010745260999998</v>
      </c>
      <c r="AC605" s="7">
        <v>3.6520688159000003E-2</v>
      </c>
      <c r="AD605" s="8">
        <v>3.2998737826000002</v>
      </c>
      <c r="AE605" s="7">
        <v>0.20783322805000001</v>
      </c>
      <c r="AF605" s="7">
        <v>-5.1607445007999998E-2</v>
      </c>
      <c r="AG605" s="4">
        <v>9</v>
      </c>
      <c r="AH605" s="9">
        <v>5.79218107E-2</v>
      </c>
      <c r="AI605" s="10">
        <v>0.56299999999999994</v>
      </c>
    </row>
    <row r="606" spans="2:35" x14ac:dyDescent="0.2">
      <c r="B606" s="3" t="s">
        <v>242</v>
      </c>
      <c r="C606" s="3" t="s">
        <v>610</v>
      </c>
      <c r="D606" s="3" t="s">
        <v>839</v>
      </c>
      <c r="E606" s="4" t="s">
        <v>1743</v>
      </c>
      <c r="F606" s="3" t="s">
        <v>1964</v>
      </c>
      <c r="G606" s="19">
        <v>45875</v>
      </c>
      <c r="H606" s="19">
        <v>40546</v>
      </c>
      <c r="I606" s="45">
        <v>42</v>
      </c>
      <c r="J606" s="45">
        <v>45.242857080999997</v>
      </c>
      <c r="K606" s="37"/>
      <c r="L606" s="19">
        <v>45621</v>
      </c>
      <c r="M606" s="43">
        <v>52401.3</v>
      </c>
      <c r="N606" s="43">
        <v>59261.165119999998</v>
      </c>
      <c r="O606" s="37"/>
      <c r="Q606" s="6">
        <v>5.5063442650999999E-3</v>
      </c>
      <c r="R606" s="6">
        <v>-1.7755443587E-3</v>
      </c>
      <c r="S606" s="6">
        <v>9.1302258534000005E-3</v>
      </c>
      <c r="T606" s="6">
        <v>-1.3342330476000001E-3</v>
      </c>
      <c r="U606" s="6">
        <v>0.14164904720999999</v>
      </c>
      <c r="V606" s="6">
        <v>-6.9233333233999994E-2</v>
      </c>
      <c r="W606" s="6">
        <v>-0.23029330454999999</v>
      </c>
      <c r="X606" s="6">
        <v>-0.76099756659999995</v>
      </c>
      <c r="Y606" s="6">
        <v>3.2062746449999999E-2</v>
      </c>
      <c r="Z606" s="6">
        <v>-4.6730037183999998E-2</v>
      </c>
      <c r="AB606" s="7">
        <v>0.33981552894</v>
      </c>
      <c r="AC606" s="7">
        <v>3.5111076034000002E-2</v>
      </c>
      <c r="AD606" s="8">
        <v>0.40088669303000002</v>
      </c>
      <c r="AE606" s="7">
        <v>0.15610864938999999</v>
      </c>
      <c r="AF606" s="7">
        <v>-7.4213557819999998E-2</v>
      </c>
      <c r="AG606" s="4">
        <v>5</v>
      </c>
      <c r="AH606" s="9">
        <v>4.9689440994000002E-2</v>
      </c>
      <c r="AI606" s="10">
        <v>1.92</v>
      </c>
    </row>
    <row r="607" spans="2:35" x14ac:dyDescent="0.2">
      <c r="B607" s="3" t="s">
        <v>1158</v>
      </c>
      <c r="C607" s="3" t="s">
        <v>1588</v>
      </c>
      <c r="D607" s="3" t="s">
        <v>1476</v>
      </c>
      <c r="E607" s="4" t="s">
        <v>1758</v>
      </c>
      <c r="F607" s="3" t="s">
        <v>1965</v>
      </c>
      <c r="G607" s="19">
        <v>45804</v>
      </c>
      <c r="H607" s="19">
        <v>40546</v>
      </c>
      <c r="I607" s="45">
        <v>1.1499999999999999</v>
      </c>
      <c r="J607" s="45">
        <v>2.15</v>
      </c>
      <c r="K607" s="37"/>
      <c r="L607" s="19">
        <v>45449</v>
      </c>
      <c r="M607" s="43">
        <v>567.77224999999999</v>
      </c>
      <c r="N607" s="43">
        <v>193.27639461000001</v>
      </c>
      <c r="O607" s="37"/>
      <c r="Q607" s="6">
        <v>0.15</v>
      </c>
      <c r="R607" s="6">
        <v>0.12954098180000001</v>
      </c>
      <c r="S607" s="6">
        <v>-1.7094017095E-2</v>
      </c>
      <c r="T607" s="6">
        <v>-8.8825227312000002E-2</v>
      </c>
      <c r="U607" s="6">
        <v>-0.44444444443999997</v>
      </c>
      <c r="V607" s="6">
        <v>-0.56072202366000001</v>
      </c>
      <c r="W607" s="6">
        <v>-0.50854700855000001</v>
      </c>
      <c r="X607" s="6">
        <v>-0.93259660645999998</v>
      </c>
      <c r="Y607" s="6">
        <v>-0.31952662722000003</v>
      </c>
      <c r="Z607" s="6">
        <v>-0.32631216116</v>
      </c>
      <c r="AB607" s="7">
        <v>0.99556715888000002</v>
      </c>
      <c r="AC607" s="7">
        <v>0.10895197346</v>
      </c>
      <c r="AD607" s="8"/>
      <c r="AE607" s="7">
        <v>1.4548483254</v>
      </c>
      <c r="AF607" s="7">
        <v>-0.40938276719</v>
      </c>
      <c r="AG607" s="4">
        <v>3</v>
      </c>
      <c r="AH607" s="9">
        <v>0</v>
      </c>
      <c r="AI607" s="10">
        <v>0</v>
      </c>
    </row>
    <row r="608" spans="2:35" x14ac:dyDescent="0.2">
      <c r="B608" s="3" t="s">
        <v>2293</v>
      </c>
      <c r="C608" s="3" t="s">
        <v>2306</v>
      </c>
      <c r="D608" s="3" t="s">
        <v>2319</v>
      </c>
      <c r="E608" s="4" t="s">
        <v>1748</v>
      </c>
      <c r="F608" s="3" t="s">
        <v>1960</v>
      </c>
      <c r="G608" s="19">
        <v>45875</v>
      </c>
      <c r="H608" s="19">
        <v>44504</v>
      </c>
      <c r="I608" s="45">
        <v>1.47</v>
      </c>
      <c r="J608" s="45">
        <v>17.34</v>
      </c>
      <c r="K608" s="37"/>
      <c r="L608" s="19">
        <v>45530</v>
      </c>
      <c r="M608" s="43">
        <v>77.102969999999999</v>
      </c>
      <c r="N608" s="43">
        <v>270.32672564000001</v>
      </c>
      <c r="O608" s="37"/>
      <c r="Q608" s="6">
        <v>-0.02</v>
      </c>
      <c r="R608" s="6">
        <v>-2.7281888624000002E-2</v>
      </c>
      <c r="S608" s="6">
        <v>2.797202797E-2</v>
      </c>
      <c r="T608" s="6">
        <v>1.7507569069000001E-2</v>
      </c>
      <c r="U608" s="6">
        <v>-0.89831211954000001</v>
      </c>
      <c r="V608" s="6">
        <v>-1.1091945000000001</v>
      </c>
      <c r="W608" s="6">
        <v>-0.99624999999999997</v>
      </c>
      <c r="X608" s="6">
        <v>-1.5269542620000001</v>
      </c>
      <c r="Y608" s="6">
        <v>-0.65972222221999999</v>
      </c>
      <c r="Z608" s="6">
        <v>-0.73851500585999996</v>
      </c>
      <c r="AB608" s="7">
        <v>1.3146523084999999</v>
      </c>
      <c r="AC608" s="7">
        <v>0.13846230494</v>
      </c>
      <c r="AD608" s="8">
        <v>-0.55306262909000004</v>
      </c>
      <c r="AE608" s="7">
        <v>0.40972222221999999</v>
      </c>
      <c r="AF608" s="7">
        <v>-0.50909090908999999</v>
      </c>
      <c r="AG608" s="4">
        <v>3</v>
      </c>
      <c r="AH608" s="9">
        <v>0</v>
      </c>
      <c r="AI608" s="10">
        <v>0</v>
      </c>
    </row>
    <row r="609" spans="2:35" x14ac:dyDescent="0.2">
      <c r="B609" s="3" t="s">
        <v>2996</v>
      </c>
      <c r="C609" s="3" t="s">
        <v>3093</v>
      </c>
      <c r="D609" s="3" t="s">
        <v>3167</v>
      </c>
      <c r="E609" s="4" t="s">
        <v>1750</v>
      </c>
      <c r="F609" s="3" t="s">
        <v>1960</v>
      </c>
      <c r="G609" s="19">
        <v>45875</v>
      </c>
      <c r="H609" s="19">
        <v>45855</v>
      </c>
      <c r="I609" s="45">
        <v>1.75</v>
      </c>
      <c r="J609" s="45"/>
      <c r="K609" s="37"/>
      <c r="L609" s="19"/>
      <c r="M609" s="43">
        <v>564.82474999999999</v>
      </c>
      <c r="N609" s="43"/>
      <c r="O609" s="37"/>
      <c r="Q609" s="6">
        <v>0.17449664429</v>
      </c>
      <c r="R609" s="6">
        <v>0.16721475566999999</v>
      </c>
      <c r="S609" s="6"/>
      <c r="T609" s="6"/>
      <c r="U609" s="6"/>
      <c r="V609" s="6"/>
      <c r="W609" s="6"/>
      <c r="X609" s="6"/>
      <c r="Y609" s="6"/>
      <c r="Z609" s="6"/>
      <c r="AB609" s="7"/>
      <c r="AC609" s="7"/>
      <c r="AD609" s="8"/>
      <c r="AE609" s="7">
        <v>5.7471264372000001E-3</v>
      </c>
      <c r="AF609" s="7">
        <v>5.7471264372000001E-3</v>
      </c>
      <c r="AG609" s="4"/>
      <c r="AH609" s="9"/>
      <c r="AI609" s="10"/>
    </row>
    <row r="610" spans="2:35" x14ac:dyDescent="0.2">
      <c r="B610" s="3" t="s">
        <v>1159</v>
      </c>
      <c r="C610" s="3" t="s">
        <v>1589</v>
      </c>
      <c r="D610" s="3" t="s">
        <v>1477</v>
      </c>
      <c r="E610" s="4" t="s">
        <v>1762</v>
      </c>
      <c r="F610" s="3" t="s">
        <v>1957</v>
      </c>
      <c r="G610" s="19">
        <v>45875</v>
      </c>
      <c r="H610" s="19">
        <v>40546</v>
      </c>
      <c r="I610" s="45">
        <v>92.98</v>
      </c>
      <c r="J610" s="45">
        <v>120.46</v>
      </c>
      <c r="K610" s="37"/>
      <c r="L610" s="19">
        <v>45632</v>
      </c>
      <c r="M610" s="43">
        <v>93319.284020000006</v>
      </c>
      <c r="N610" s="43">
        <v>130691.92784999999</v>
      </c>
      <c r="O610" s="37"/>
      <c r="Q610" s="6">
        <v>2.5878800952000001E-3</v>
      </c>
      <c r="R610" s="6">
        <v>-4.6940085285000002E-3</v>
      </c>
      <c r="S610" s="6">
        <v>-2.8320618664E-2</v>
      </c>
      <c r="T610" s="6">
        <v>-3.8785077564999999E-2</v>
      </c>
      <c r="U610" s="6">
        <v>4.5776628051000003E-2</v>
      </c>
      <c r="V610" s="6">
        <v>-0.16510575239</v>
      </c>
      <c r="W610" s="6">
        <v>1.8992828187999999</v>
      </c>
      <c r="X610" s="6">
        <v>1.3685785568</v>
      </c>
      <c r="Y610" s="6">
        <v>-0.17189169932000001</v>
      </c>
      <c r="Z610" s="6">
        <v>-0.25068448296000001</v>
      </c>
      <c r="AB610" s="7">
        <v>0.52606725128999998</v>
      </c>
      <c r="AC610" s="7">
        <v>5.3998693714999997E-2</v>
      </c>
      <c r="AD610" s="8">
        <v>0.21390260763999999</v>
      </c>
      <c r="AE610" s="7">
        <v>0.13055473445999999</v>
      </c>
      <c r="AF610" s="7">
        <v>-0.11906287178</v>
      </c>
      <c r="AG610" s="4">
        <v>5</v>
      </c>
      <c r="AH610" s="9">
        <v>0</v>
      </c>
      <c r="AI610" s="10">
        <v>0</v>
      </c>
    </row>
    <row r="611" spans="2:35" x14ac:dyDescent="0.2">
      <c r="B611" s="3" t="s">
        <v>243</v>
      </c>
      <c r="C611" s="3" t="s">
        <v>611</v>
      </c>
      <c r="D611" s="3" t="s">
        <v>840</v>
      </c>
      <c r="E611" s="4" t="s">
        <v>1745</v>
      </c>
      <c r="F611" s="3" t="s">
        <v>1958</v>
      </c>
      <c r="G611" s="19">
        <v>45875</v>
      </c>
      <c r="H611" s="19">
        <v>41131</v>
      </c>
      <c r="I611" s="45">
        <v>17.98</v>
      </c>
      <c r="J611" s="45">
        <v>19.239999999999998</v>
      </c>
      <c r="K611" s="37"/>
      <c r="L611" s="19">
        <v>45832</v>
      </c>
      <c r="M611" s="43">
        <v>2521.2994399999998</v>
      </c>
      <c r="N611" s="43">
        <v>5055.3800681000002</v>
      </c>
      <c r="O611" s="37"/>
      <c r="Q611" s="6">
        <v>-1.6657412551999999E-3</v>
      </c>
      <c r="R611" s="6">
        <v>-8.9476298789999999E-3</v>
      </c>
      <c r="S611" s="6">
        <v>2.7428571429000001E-2</v>
      </c>
      <c r="T611" s="6">
        <v>1.6964112529E-2</v>
      </c>
      <c r="U611" s="6">
        <v>7.4074074074999996E-2</v>
      </c>
      <c r="V611" s="6">
        <v>-0.13680830636999999</v>
      </c>
      <c r="W611" s="6">
        <v>0.56211989574999999</v>
      </c>
      <c r="X611" s="6">
        <v>3.1415633695E-2</v>
      </c>
      <c r="Y611" s="6">
        <v>3.6311239193E-2</v>
      </c>
      <c r="Z611" s="6">
        <v>-4.2481544439999998E-2</v>
      </c>
      <c r="AB611" s="7">
        <v>0.34989146803999999</v>
      </c>
      <c r="AC611" s="7">
        <v>3.7086394505000002E-2</v>
      </c>
      <c r="AD611" s="8">
        <v>0.22670783554000001</v>
      </c>
      <c r="AE611" s="7">
        <v>0.25688073393999999</v>
      </c>
      <c r="AF611" s="7">
        <v>-0.10709413369</v>
      </c>
      <c r="AG611" s="4">
        <v>5</v>
      </c>
      <c r="AH611" s="9">
        <v>0</v>
      </c>
      <c r="AI611" s="10">
        <v>0</v>
      </c>
    </row>
    <row r="612" spans="2:35" x14ac:dyDescent="0.2">
      <c r="B612" s="3" t="s">
        <v>244</v>
      </c>
      <c r="C612" s="3" t="s">
        <v>612</v>
      </c>
      <c r="D612" s="3" t="s">
        <v>841</v>
      </c>
      <c r="E612" s="4" t="s">
        <v>1743</v>
      </c>
      <c r="F612" s="3" t="s">
        <v>1965</v>
      </c>
      <c r="G612" s="19">
        <v>45875</v>
      </c>
      <c r="H612" s="19">
        <v>40546</v>
      </c>
      <c r="I612" s="45">
        <v>31.26</v>
      </c>
      <c r="J612" s="45">
        <v>32.869999999999997</v>
      </c>
      <c r="K612" s="37"/>
      <c r="L612" s="19">
        <v>45610</v>
      </c>
      <c r="M612" s="43">
        <v>50966.585339999998</v>
      </c>
      <c r="N612" s="43">
        <v>56521.767090000001</v>
      </c>
      <c r="O612" s="37"/>
      <c r="Q612" s="6">
        <v>1.4276443866999999E-2</v>
      </c>
      <c r="R612" s="6">
        <v>6.9945552441000002E-3</v>
      </c>
      <c r="S612" s="6">
        <v>-1.9447929736E-2</v>
      </c>
      <c r="T612" s="6">
        <v>-2.9912388636999999E-2</v>
      </c>
      <c r="U612" s="6">
        <v>0.26815415821999999</v>
      </c>
      <c r="V612" s="6">
        <v>5.7271777769999997E-2</v>
      </c>
      <c r="W612" s="6">
        <v>0.71381578948000002</v>
      </c>
      <c r="X612" s="6">
        <v>0.18311152743</v>
      </c>
      <c r="Y612" s="6">
        <v>1.7909475742000001E-2</v>
      </c>
      <c r="Z612" s="6">
        <v>-6.0883307891000001E-2</v>
      </c>
      <c r="AB612" s="7">
        <v>0.27194496908999999</v>
      </c>
      <c r="AC612" s="7">
        <v>2.7970805777999999E-2</v>
      </c>
      <c r="AD612" s="8">
        <v>0.88087066011000004</v>
      </c>
      <c r="AE612" s="7">
        <v>9.9965765149999997E-2</v>
      </c>
      <c r="AF612" s="7">
        <v>-4.4195455959999998E-2</v>
      </c>
      <c r="AG612" s="4">
        <v>5</v>
      </c>
      <c r="AH612" s="9">
        <v>0</v>
      </c>
      <c r="AI612" s="10">
        <v>0</v>
      </c>
    </row>
    <row r="613" spans="2:35" x14ac:dyDescent="0.2">
      <c r="B613" s="3" t="s">
        <v>1160</v>
      </c>
      <c r="C613" s="3" t="s">
        <v>1590</v>
      </c>
      <c r="D613" s="3" t="s">
        <v>1478</v>
      </c>
      <c r="E613" s="4" t="s">
        <v>1758</v>
      </c>
      <c r="F613" s="3" t="s">
        <v>1972</v>
      </c>
      <c r="G613" s="19">
        <v>45875</v>
      </c>
      <c r="H613" s="19">
        <v>36704</v>
      </c>
      <c r="I613" s="45">
        <v>75.319999999999993</v>
      </c>
      <c r="J613" s="45">
        <v>125.81395415999999</v>
      </c>
      <c r="K613" s="37"/>
      <c r="L613" s="19">
        <v>45680</v>
      </c>
      <c r="M613" s="43">
        <v>1079923.5478999999</v>
      </c>
      <c r="N613" s="43">
        <v>1450386.4667</v>
      </c>
      <c r="O613" s="37"/>
      <c r="Q613" s="6">
        <v>-1.7095132454999998E-2</v>
      </c>
      <c r="R613" s="6">
        <v>-2.4377021079E-2</v>
      </c>
      <c r="S613" s="6">
        <v>2.6822755881000001E-3</v>
      </c>
      <c r="T613" s="6">
        <v>-7.7821833129E-3</v>
      </c>
      <c r="U613" s="6">
        <v>0.29797528128</v>
      </c>
      <c r="V613" s="6">
        <v>8.7092900831000006E-2</v>
      </c>
      <c r="W613" s="6">
        <v>0.34096329268999997</v>
      </c>
      <c r="X613" s="6">
        <v>-0.18974096936000001</v>
      </c>
      <c r="Y613" s="6">
        <v>-0.31638192642000001</v>
      </c>
      <c r="Z613" s="6">
        <v>-0.39517471005999999</v>
      </c>
      <c r="AB613" s="7">
        <v>0.71211281186999997</v>
      </c>
      <c r="AC613" s="7">
        <v>7.3244624297000002E-2</v>
      </c>
      <c r="AD613" s="8">
        <v>0.78671937974999995</v>
      </c>
      <c r="AE613" s="7">
        <v>0.28592789499999999</v>
      </c>
      <c r="AF613" s="7">
        <v>-0.32944892180000002</v>
      </c>
      <c r="AG613" s="4">
        <v>5</v>
      </c>
      <c r="AH613" s="9">
        <v>4.1222947440999998E-3</v>
      </c>
      <c r="AI613" s="10">
        <v>0.24</v>
      </c>
    </row>
    <row r="614" spans="2:35" x14ac:dyDescent="0.2">
      <c r="B614" s="3" t="s">
        <v>2997</v>
      </c>
      <c r="C614" s="3" t="s">
        <v>3094</v>
      </c>
      <c r="D614" s="3" t="s">
        <v>3168</v>
      </c>
      <c r="E614" s="4" t="s">
        <v>1750</v>
      </c>
      <c r="F614" s="3" t="s">
        <v>1960</v>
      </c>
      <c r="G614" s="19">
        <v>45875</v>
      </c>
      <c r="H614" s="19">
        <v>45845</v>
      </c>
      <c r="I614" s="45">
        <v>10.63</v>
      </c>
      <c r="J614" s="45"/>
      <c r="K614" s="37"/>
      <c r="L614" s="19"/>
      <c r="M614" s="43">
        <v>913.14889000000005</v>
      </c>
      <c r="N614" s="43"/>
      <c r="O614" s="37"/>
      <c r="Q614" s="6">
        <v>-3.6264732547000002E-2</v>
      </c>
      <c r="R614" s="6">
        <v>-4.3546621171E-2</v>
      </c>
      <c r="S614" s="6"/>
      <c r="T614" s="6"/>
      <c r="U614" s="6"/>
      <c r="V614" s="6"/>
      <c r="W614" s="6"/>
      <c r="X614" s="6"/>
      <c r="Y614" s="6"/>
      <c r="Z614" s="6"/>
      <c r="AB614" s="7"/>
      <c r="AC614" s="7"/>
      <c r="AD614" s="8"/>
      <c r="AE614" s="7">
        <v>-9.7623089982000005E-2</v>
      </c>
      <c r="AF614" s="7">
        <v>-9.7623089982000005E-2</v>
      </c>
      <c r="AG614" s="4"/>
      <c r="AH614" s="9"/>
      <c r="AI614" s="10"/>
    </row>
    <row r="615" spans="2:35" x14ac:dyDescent="0.2">
      <c r="B615" s="3" t="s">
        <v>1161</v>
      </c>
      <c r="C615" s="3" t="s">
        <v>1591</v>
      </c>
      <c r="D615" s="3" t="s">
        <v>1479</v>
      </c>
      <c r="E615" s="4" t="s">
        <v>1756</v>
      </c>
      <c r="F615" s="3" t="s">
        <v>1988</v>
      </c>
      <c r="G615" s="19">
        <v>45875</v>
      </c>
      <c r="H615" s="19">
        <v>41815</v>
      </c>
      <c r="I615" s="45">
        <v>5.0599999999999996</v>
      </c>
      <c r="J615" s="45">
        <v>9.6199999999999992</v>
      </c>
      <c r="K615" s="37"/>
      <c r="L615" s="19">
        <v>45702</v>
      </c>
      <c r="M615" s="43">
        <v>428.28345999999999</v>
      </c>
      <c r="N615" s="43">
        <v>547.78779809000002</v>
      </c>
      <c r="O615" s="37"/>
      <c r="Q615" s="6">
        <v>1.9801980178999999E-3</v>
      </c>
      <c r="R615" s="6">
        <v>-5.3016906058E-3</v>
      </c>
      <c r="S615" s="6">
        <v>-0.11846689895</v>
      </c>
      <c r="T615" s="6">
        <v>-0.12893135786000001</v>
      </c>
      <c r="U615" s="6">
        <v>-7.4954296160999995E-2</v>
      </c>
      <c r="V615" s="6">
        <v>-0.28583667661000001</v>
      </c>
      <c r="W615" s="6">
        <v>-0.63200000000000001</v>
      </c>
      <c r="X615" s="6">
        <v>-1.1627042621000001</v>
      </c>
      <c r="Y615" s="6">
        <v>-0.28125</v>
      </c>
      <c r="Z615" s="6">
        <v>-0.36004278362999997</v>
      </c>
      <c r="AB615" s="7">
        <v>0.68287120659</v>
      </c>
      <c r="AC615" s="7">
        <v>6.5872148421000004E-2</v>
      </c>
      <c r="AD615" s="8">
        <v>9.3302174958E-2</v>
      </c>
      <c r="AE615" s="7">
        <v>0.29103214890000001</v>
      </c>
      <c r="AF615" s="7">
        <v>-0.37231503580000003</v>
      </c>
      <c r="AG615" s="4">
        <v>5</v>
      </c>
      <c r="AH615" s="9">
        <v>0</v>
      </c>
      <c r="AI615" s="10">
        <v>0</v>
      </c>
    </row>
    <row r="616" spans="2:35" x14ac:dyDescent="0.2">
      <c r="B616" s="3" t="s">
        <v>2998</v>
      </c>
      <c r="C616" s="3" t="s">
        <v>3095</v>
      </c>
      <c r="D616" s="3" t="s">
        <v>3169</v>
      </c>
      <c r="E616" s="4" t="s">
        <v>1741</v>
      </c>
      <c r="F616" s="3" t="s">
        <v>1960</v>
      </c>
      <c r="G616" s="19">
        <v>45875</v>
      </c>
      <c r="H616" s="19">
        <v>45841</v>
      </c>
      <c r="I616" s="45">
        <v>2.5299999999999998</v>
      </c>
      <c r="J616" s="45"/>
      <c r="K616" s="37"/>
      <c r="L616" s="19"/>
      <c r="M616" s="43">
        <v>82.098500000000001</v>
      </c>
      <c r="N616" s="43"/>
      <c r="O616" s="37"/>
      <c r="Q616" s="6">
        <v>3.9682539681999999E-3</v>
      </c>
      <c r="R616" s="6">
        <v>-3.3136346555999998E-3</v>
      </c>
      <c r="S616" s="6">
        <v>-0.36749999999999999</v>
      </c>
      <c r="T616" s="6">
        <v>-0.37796445890000002</v>
      </c>
      <c r="U616" s="6"/>
      <c r="V616" s="6"/>
      <c r="W616" s="6"/>
      <c r="X616" s="6"/>
      <c r="Y616" s="6"/>
      <c r="Z616" s="6"/>
      <c r="AB616" s="7"/>
      <c r="AC616" s="7"/>
      <c r="AD616" s="8"/>
      <c r="AE616" s="7">
        <v>-7.3260073260000003E-2</v>
      </c>
      <c r="AF616" s="7">
        <v>-7.3260073260000003E-2</v>
      </c>
      <c r="AG616" s="4"/>
      <c r="AH616" s="9"/>
      <c r="AI616" s="10"/>
    </row>
    <row r="617" spans="2:35" x14ac:dyDescent="0.2">
      <c r="B617" s="3" t="s">
        <v>1162</v>
      </c>
      <c r="C617" s="3" t="s">
        <v>1592</v>
      </c>
      <c r="D617" s="3" t="s">
        <v>1480</v>
      </c>
      <c r="E617" s="4" t="s">
        <v>1741</v>
      </c>
      <c r="F617" s="3" t="s">
        <v>1991</v>
      </c>
      <c r="G617" s="19">
        <v>45629</v>
      </c>
      <c r="H617" s="19">
        <v>43472</v>
      </c>
      <c r="I617" s="45">
        <v>0.16</v>
      </c>
      <c r="J617" s="45">
        <v>1.66</v>
      </c>
      <c r="K617" s="37"/>
      <c r="L617" s="19">
        <v>45338</v>
      </c>
      <c r="M617" s="43">
        <v>127.10176</v>
      </c>
      <c r="N617" s="43">
        <v>883.29571196999996</v>
      </c>
      <c r="O617" s="37"/>
      <c r="Q617" s="6">
        <v>-4.9751243787000002E-3</v>
      </c>
      <c r="R617" s="6">
        <v>-5.4265767157999998E-3</v>
      </c>
      <c r="S617" s="6">
        <v>-0.27992799280000003</v>
      </c>
      <c r="T617" s="6">
        <v>-0.33597463433000002</v>
      </c>
      <c r="U617" s="6">
        <v>-0.89403973510000001</v>
      </c>
      <c r="V617" s="6">
        <v>-1.2107681768</v>
      </c>
      <c r="W617" s="6">
        <v>-0.92694063927000003</v>
      </c>
      <c r="X617" s="6">
        <v>-1.2599743095</v>
      </c>
      <c r="Y617" s="6">
        <v>-0.90322385532000005</v>
      </c>
      <c r="Z617" s="6">
        <v>-1.1715877173</v>
      </c>
      <c r="AB617" s="7"/>
      <c r="AC617" s="7"/>
      <c r="AD617" s="8"/>
      <c r="AE617" s="7">
        <v>0.30894308942999998</v>
      </c>
      <c r="AF617" s="7">
        <v>-0.64985714285999996</v>
      </c>
      <c r="AG617" s="4">
        <v>5</v>
      </c>
      <c r="AH617" s="9">
        <v>0</v>
      </c>
      <c r="AI617" s="10">
        <v>0</v>
      </c>
    </row>
    <row r="618" spans="2:35" x14ac:dyDescent="0.2">
      <c r="B618" s="3" t="s">
        <v>2294</v>
      </c>
      <c r="C618" s="3" t="s">
        <v>2307</v>
      </c>
      <c r="D618" s="3" t="s">
        <v>2320</v>
      </c>
      <c r="E618" s="4" t="s">
        <v>1756</v>
      </c>
      <c r="F618" s="3" t="s">
        <v>1960</v>
      </c>
      <c r="G618" s="19">
        <v>45875</v>
      </c>
      <c r="H618" s="19">
        <v>44503</v>
      </c>
      <c r="I618" s="45">
        <v>2.75</v>
      </c>
      <c r="J618" s="45">
        <v>3.42</v>
      </c>
      <c r="K618" s="37"/>
      <c r="L618" s="19">
        <v>45524</v>
      </c>
      <c r="M618" s="43">
        <v>1120.41875</v>
      </c>
      <c r="N618" s="43">
        <v>174.76365665</v>
      </c>
      <c r="O618" s="37"/>
      <c r="Q618" s="6">
        <v>0.10441767068</v>
      </c>
      <c r="R618" s="6">
        <v>9.7135782057999998E-2</v>
      </c>
      <c r="S618" s="6">
        <v>0.25570776256</v>
      </c>
      <c r="T618" s="6">
        <v>0.24524330365999999</v>
      </c>
      <c r="U618" s="6">
        <v>0.12704918033000001</v>
      </c>
      <c r="V618" s="6">
        <v>-8.3833200117000004E-2</v>
      </c>
      <c r="W618" s="6">
        <v>-0.65732087227000002</v>
      </c>
      <c r="X618" s="6">
        <v>-1.1880251342999999</v>
      </c>
      <c r="Y618" s="6">
        <v>0.16033755274</v>
      </c>
      <c r="Z618" s="6">
        <v>8.1544769109000007E-2</v>
      </c>
      <c r="AB618" s="7">
        <v>0.59097507955999995</v>
      </c>
      <c r="AC618" s="7">
        <v>6.0203989325999997E-2</v>
      </c>
      <c r="AD618" s="8">
        <v>0.52734929317000001</v>
      </c>
      <c r="AE618" s="7">
        <v>0.21830985915000001</v>
      </c>
      <c r="AF618" s="7">
        <v>-0.28644939965999999</v>
      </c>
      <c r="AG618" s="4">
        <v>6</v>
      </c>
      <c r="AH618" s="9">
        <v>0</v>
      </c>
      <c r="AI618" s="10">
        <v>0</v>
      </c>
    </row>
    <row r="619" spans="2:35" x14ac:dyDescent="0.2">
      <c r="B619" s="3" t="s">
        <v>245</v>
      </c>
      <c r="C619" s="3" t="s">
        <v>613</v>
      </c>
      <c r="D619" s="3" t="s">
        <v>842</v>
      </c>
      <c r="E619" s="4" t="s">
        <v>1777</v>
      </c>
      <c r="F619" s="3" t="s">
        <v>1973</v>
      </c>
      <c r="G619" s="19">
        <v>44617</v>
      </c>
      <c r="H619" s="19">
        <v>40546</v>
      </c>
      <c r="I619" s="45">
        <v>2.25</v>
      </c>
      <c r="J619" s="45">
        <v>5</v>
      </c>
      <c r="K619" s="37"/>
      <c r="L619" s="19">
        <v>44446</v>
      </c>
      <c r="M619" s="43">
        <v>1620.4949999999999</v>
      </c>
      <c r="N619" s="43">
        <v>822.54743651000001</v>
      </c>
      <c r="O619" s="37"/>
      <c r="Q619" s="6">
        <v>-2.1739130434000001E-2</v>
      </c>
      <c r="R619" s="6">
        <v>-4.4111877420000001E-2</v>
      </c>
      <c r="S619" s="6">
        <v>-0.14448669202</v>
      </c>
      <c r="T619" s="6">
        <v>-0.15095985249999999</v>
      </c>
      <c r="U619" s="6">
        <v>0.21621621622000001</v>
      </c>
      <c r="V619" s="6">
        <v>7.1201670629E-2</v>
      </c>
      <c r="W619" s="6">
        <v>-3.4334763949000001E-2</v>
      </c>
      <c r="X619" s="6">
        <v>-0.60245976617999997</v>
      </c>
      <c r="Y619" s="6">
        <v>-0.29245283019000001</v>
      </c>
      <c r="Z619" s="6">
        <v>-0.21240339857000001</v>
      </c>
      <c r="AB619" s="7">
        <v>0.90942205372999996</v>
      </c>
      <c r="AC619" s="7">
        <v>0.10006280492</v>
      </c>
      <c r="AD619" s="8"/>
      <c r="AE619" s="7">
        <v>0.45412844037</v>
      </c>
      <c r="AF619" s="7">
        <v>-0.31666666666999999</v>
      </c>
      <c r="AG619" s="4">
        <v>6</v>
      </c>
      <c r="AH619" s="9">
        <v>0</v>
      </c>
      <c r="AI619" s="10">
        <v>0</v>
      </c>
    </row>
    <row r="620" spans="2:35" x14ac:dyDescent="0.2">
      <c r="B620" s="3" t="s">
        <v>2021</v>
      </c>
      <c r="C620" s="3" t="s">
        <v>2092</v>
      </c>
      <c r="D620" s="3" t="s">
        <v>2031</v>
      </c>
      <c r="E620" s="4" t="s">
        <v>819</v>
      </c>
      <c r="F620" s="3" t="s">
        <v>2097</v>
      </c>
      <c r="G620" s="19">
        <v>45875</v>
      </c>
      <c r="H620" s="19">
        <v>44193</v>
      </c>
      <c r="I620" s="45">
        <v>1.27</v>
      </c>
      <c r="J620" s="45">
        <v>6.07</v>
      </c>
      <c r="K620" s="37"/>
      <c r="L620" s="19">
        <v>45532</v>
      </c>
      <c r="M620" s="43">
        <v>7.8498700000000001</v>
      </c>
      <c r="N620" s="43">
        <v>440.40821151</v>
      </c>
      <c r="O620" s="37"/>
      <c r="Q620" s="6">
        <v>-4.2954031650000002E-2</v>
      </c>
      <c r="R620" s="6">
        <v>-5.0235920274E-2</v>
      </c>
      <c r="S620" s="6">
        <v>-9.9354655696999999E-2</v>
      </c>
      <c r="T620" s="6">
        <v>-0.10981911459</v>
      </c>
      <c r="U620" s="6">
        <v>-0.51153846154000004</v>
      </c>
      <c r="V620" s="6">
        <v>-0.72242084198000001</v>
      </c>
      <c r="W620" s="6">
        <v>-0.80786686837999999</v>
      </c>
      <c r="X620" s="6">
        <v>-1.3385711304000001</v>
      </c>
      <c r="Y620" s="6">
        <v>0.23300970873999999</v>
      </c>
      <c r="Z620" s="6">
        <v>0.15421692510000001</v>
      </c>
      <c r="AB620" s="7">
        <v>1.5863826485000001</v>
      </c>
      <c r="AC620" s="7">
        <v>0.1832942598</v>
      </c>
      <c r="AD620" s="8">
        <v>-0.10359199886999999</v>
      </c>
      <c r="AE620" s="7">
        <v>1.1212945336</v>
      </c>
      <c r="AF620" s="7">
        <v>-0.69616519174000002</v>
      </c>
      <c r="AG620" s="4">
        <v>4</v>
      </c>
      <c r="AH620" s="9">
        <v>0</v>
      </c>
      <c r="AI620" s="10">
        <v>0</v>
      </c>
    </row>
    <row r="621" spans="2:35" x14ac:dyDescent="0.2">
      <c r="B621" s="3" t="s">
        <v>1164</v>
      </c>
      <c r="C621" s="3" t="s">
        <v>1593</v>
      </c>
      <c r="D621" s="3" t="s">
        <v>1481</v>
      </c>
      <c r="E621" s="4" t="s">
        <v>1751</v>
      </c>
      <c r="F621" s="3" t="s">
        <v>1961</v>
      </c>
      <c r="G621" s="19">
        <v>45875</v>
      </c>
      <c r="H621" s="19">
        <v>41718</v>
      </c>
      <c r="I621" s="45">
        <v>18.41</v>
      </c>
      <c r="J621" s="45">
        <v>22.24</v>
      </c>
      <c r="K621" s="37"/>
      <c r="L621" s="19">
        <v>45810</v>
      </c>
      <c r="M621" s="43">
        <v>1391.85123</v>
      </c>
      <c r="N621" s="43">
        <v>1381.8762174999999</v>
      </c>
      <c r="O621" s="37"/>
      <c r="Q621" s="6">
        <v>2.5055679287000001E-2</v>
      </c>
      <c r="R621" s="6">
        <v>1.7773790663E-2</v>
      </c>
      <c r="S621" s="6">
        <v>-4.8086866596999997E-2</v>
      </c>
      <c r="T621" s="6">
        <v>-5.8551325497999997E-2</v>
      </c>
      <c r="U621" s="6">
        <v>9.2581602373999997E-2</v>
      </c>
      <c r="V621" s="6">
        <v>-0.11830077807</v>
      </c>
      <c r="W621" s="6">
        <v>0.42162162162</v>
      </c>
      <c r="X621" s="6">
        <v>-0.10908264042</v>
      </c>
      <c r="Y621" s="6">
        <v>3.4269662920999998E-2</v>
      </c>
      <c r="Z621" s="6">
        <v>-4.4523120712E-2</v>
      </c>
      <c r="AB621" s="7">
        <v>0.49660861695000003</v>
      </c>
      <c r="AC621" s="7">
        <v>5.1445987494999998E-2</v>
      </c>
      <c r="AD621" s="8">
        <v>0.21736511332</v>
      </c>
      <c r="AE621" s="7">
        <v>0.24032759108000001</v>
      </c>
      <c r="AF621" s="7">
        <v>-0.15219611849</v>
      </c>
      <c r="AG621" s="4">
        <v>5</v>
      </c>
      <c r="AH621" s="9">
        <v>0</v>
      </c>
      <c r="AI621" s="10">
        <v>0</v>
      </c>
    </row>
    <row r="622" spans="2:35" x14ac:dyDescent="0.2">
      <c r="B622" s="3" t="s">
        <v>2999</v>
      </c>
      <c r="C622" s="3" t="s">
        <v>3096</v>
      </c>
      <c r="D622" s="3" t="s">
        <v>3170</v>
      </c>
      <c r="E622" s="4" t="s">
        <v>1741</v>
      </c>
      <c r="F622" s="3" t="s">
        <v>1960</v>
      </c>
      <c r="G622" s="19">
        <v>45875</v>
      </c>
      <c r="H622" s="19">
        <v>45853</v>
      </c>
      <c r="I622" s="45">
        <v>3.84</v>
      </c>
      <c r="J622" s="45"/>
      <c r="K622" s="37"/>
      <c r="L622" s="19"/>
      <c r="M622" s="43">
        <v>1628.24064</v>
      </c>
      <c r="N622" s="43"/>
      <c r="O622" s="37"/>
      <c r="Q622" s="6">
        <v>0.31506849315000002</v>
      </c>
      <c r="R622" s="6">
        <v>0.30778660453000001</v>
      </c>
      <c r="S622" s="6"/>
      <c r="T622" s="6"/>
      <c r="U622" s="6"/>
      <c r="V622" s="6"/>
      <c r="W622" s="6"/>
      <c r="X622" s="6"/>
      <c r="Y622" s="6"/>
      <c r="Z622" s="6"/>
      <c r="AB622" s="7"/>
      <c r="AC622" s="7"/>
      <c r="AD622" s="8"/>
      <c r="AE622" s="7">
        <v>0.56097560976000005</v>
      </c>
      <c r="AF622" s="7">
        <v>0.56097560976000005</v>
      </c>
      <c r="AG622" s="4"/>
      <c r="AH622" s="9"/>
      <c r="AI622" s="10"/>
    </row>
    <row r="623" spans="2:35" x14ac:dyDescent="0.2">
      <c r="B623" s="3" t="s">
        <v>2027</v>
      </c>
      <c r="C623" s="3" t="s">
        <v>2263</v>
      </c>
      <c r="D623" s="3" t="s">
        <v>2036</v>
      </c>
      <c r="E623" s="4" t="s">
        <v>1741</v>
      </c>
      <c r="F623" s="3" t="s">
        <v>1975</v>
      </c>
      <c r="G623" s="19">
        <v>45875</v>
      </c>
      <c r="H623" s="19">
        <v>44179</v>
      </c>
      <c r="I623" s="45">
        <v>1.7871999999999999</v>
      </c>
      <c r="J623" s="45">
        <v>66</v>
      </c>
      <c r="K623" s="37"/>
      <c r="L623" s="19">
        <v>45665</v>
      </c>
      <c r="M623" s="43">
        <v>13.455828800000001</v>
      </c>
      <c r="N623" s="43">
        <v>85.454545217000003</v>
      </c>
      <c r="O623" s="37"/>
      <c r="Q623" s="6">
        <v>3.5938903856999999E-3</v>
      </c>
      <c r="R623" s="6">
        <v>-3.6879982380999998E-3</v>
      </c>
      <c r="S623" s="6">
        <v>-5.4391534391000002E-2</v>
      </c>
      <c r="T623" s="6">
        <v>-6.4855993291999994E-2</v>
      </c>
      <c r="U623" s="6">
        <v>-0.89285371703000005</v>
      </c>
      <c r="V623" s="6">
        <v>-1.1037360974999999</v>
      </c>
      <c r="W623" s="6">
        <v>-0.99630514782000001</v>
      </c>
      <c r="X623" s="6">
        <v>-1.5270094099</v>
      </c>
      <c r="Y623" s="6">
        <v>-0.95703846154000005</v>
      </c>
      <c r="Z623" s="6">
        <v>-1.0358312452</v>
      </c>
      <c r="AB623" s="7">
        <v>1.9860483795999999</v>
      </c>
      <c r="AC623" s="7">
        <v>0.18132477784000001</v>
      </c>
      <c r="AD623" s="8">
        <v>-0.24387591737</v>
      </c>
      <c r="AE623" s="7">
        <v>1.1246169560999999</v>
      </c>
      <c r="AF623" s="7">
        <v>-0.91225961538</v>
      </c>
      <c r="AG623" s="4">
        <v>6</v>
      </c>
      <c r="AH623" s="9">
        <v>0</v>
      </c>
      <c r="AI623" s="10">
        <v>0</v>
      </c>
    </row>
    <row r="624" spans="2:35" x14ac:dyDescent="0.2">
      <c r="B624" s="3" t="s">
        <v>1165</v>
      </c>
      <c r="C624" s="3" t="s">
        <v>2724</v>
      </c>
      <c r="D624" s="3" t="s">
        <v>1482</v>
      </c>
      <c r="E624" s="4" t="s">
        <v>1750</v>
      </c>
      <c r="F624" s="3" t="s">
        <v>2007</v>
      </c>
      <c r="G624" s="19">
        <v>45875</v>
      </c>
      <c r="H624" s="19">
        <v>40546</v>
      </c>
      <c r="I624" s="45">
        <v>8.65</v>
      </c>
      <c r="J624" s="45">
        <v>9.14</v>
      </c>
      <c r="K624" s="37"/>
      <c r="L624" s="19">
        <v>45860</v>
      </c>
      <c r="M624" s="43">
        <v>17204.374250000001</v>
      </c>
      <c r="N624" s="43">
        <v>24826.114926999999</v>
      </c>
      <c r="O624" s="37"/>
      <c r="Q624" s="6">
        <v>-1.4806378132E-2</v>
      </c>
      <c r="R624" s="6">
        <v>-2.2088266756000001E-2</v>
      </c>
      <c r="S624" s="6">
        <v>1.0514018691E-2</v>
      </c>
      <c r="T624" s="6">
        <v>4.9559790567999998E-5</v>
      </c>
      <c r="U624" s="6">
        <v>0.58424908424999999</v>
      </c>
      <c r="V624" s="6">
        <v>0.37336670379999998</v>
      </c>
      <c r="W624" s="6">
        <v>0.62288930581000002</v>
      </c>
      <c r="X624" s="6">
        <v>9.2185043763999996E-2</v>
      </c>
      <c r="Y624" s="6">
        <v>0.49395509499000001</v>
      </c>
      <c r="Z624" s="6">
        <v>0.41516231135999998</v>
      </c>
      <c r="AB624" s="7">
        <v>0.4794481149</v>
      </c>
      <c r="AC624" s="7">
        <v>5.0219572679999998E-2</v>
      </c>
      <c r="AD624" s="8">
        <v>1.6041470846999999</v>
      </c>
      <c r="AE624" s="7">
        <v>0.53648915187000001</v>
      </c>
      <c r="AF624" s="7">
        <v>-0.13735558408000001</v>
      </c>
      <c r="AG624" s="4">
        <v>5</v>
      </c>
      <c r="AH624" s="9">
        <v>0</v>
      </c>
      <c r="AI624" s="10">
        <v>0</v>
      </c>
    </row>
    <row r="625" spans="2:35" x14ac:dyDescent="0.2">
      <c r="B625" s="3" t="s">
        <v>1167</v>
      </c>
      <c r="C625" s="3" t="s">
        <v>1594</v>
      </c>
      <c r="D625" s="3" t="s">
        <v>1484</v>
      </c>
      <c r="E625" s="4" t="s">
        <v>1746</v>
      </c>
      <c r="F625" s="3" t="s">
        <v>1985</v>
      </c>
      <c r="G625" s="19">
        <v>45875</v>
      </c>
      <c r="H625" s="19">
        <v>39304</v>
      </c>
      <c r="I625" s="45">
        <v>2317.2199999999998</v>
      </c>
      <c r="J625" s="45">
        <v>2613.63</v>
      </c>
      <c r="K625" s="37"/>
      <c r="L625" s="19">
        <v>45838</v>
      </c>
      <c r="M625" s="43">
        <v>1418324.0175999999</v>
      </c>
      <c r="N625" s="43">
        <v>877897.92246999999</v>
      </c>
      <c r="O625" s="37"/>
      <c r="Q625" s="6">
        <v>-3.7707328012000003E-2</v>
      </c>
      <c r="R625" s="6">
        <v>-4.4989216636000001E-2</v>
      </c>
      <c r="S625" s="6">
        <v>-7.8291998966999996E-2</v>
      </c>
      <c r="T625" s="6">
        <v>-8.8756457868000002E-2</v>
      </c>
      <c r="U625" s="6">
        <v>0.27995625252</v>
      </c>
      <c r="V625" s="6">
        <v>6.9073872075000001E-2</v>
      </c>
      <c r="W625" s="6">
        <v>1.2611215737999999</v>
      </c>
      <c r="X625" s="6">
        <v>0.73041731170000002</v>
      </c>
      <c r="Y625" s="6">
        <v>0.36271788478</v>
      </c>
      <c r="Z625" s="6">
        <v>0.28392510115000003</v>
      </c>
      <c r="AB625" s="7">
        <v>0.38676378462</v>
      </c>
      <c r="AC625" s="7">
        <v>3.9399189328000003E-2</v>
      </c>
      <c r="AD625" s="8">
        <v>0.71616872882000004</v>
      </c>
      <c r="AE625" s="7">
        <v>0.19477463901</v>
      </c>
      <c r="AF625" s="7">
        <v>-0.14342852248999999</v>
      </c>
      <c r="AG625" s="4">
        <v>5</v>
      </c>
      <c r="AH625" s="9">
        <v>0</v>
      </c>
      <c r="AI625" s="10">
        <v>0</v>
      </c>
    </row>
    <row r="626" spans="2:35" x14ac:dyDescent="0.2">
      <c r="B626" s="3" t="s">
        <v>1168</v>
      </c>
      <c r="C626" s="3" t="s">
        <v>1595</v>
      </c>
      <c r="D626" s="3" t="s">
        <v>1485</v>
      </c>
      <c r="E626" s="4" t="s">
        <v>1743</v>
      </c>
      <c r="F626" s="3" t="s">
        <v>2010</v>
      </c>
      <c r="G626" s="19">
        <v>45875</v>
      </c>
      <c r="H626" s="19">
        <v>40546</v>
      </c>
      <c r="I626" s="45">
        <v>3.17</v>
      </c>
      <c r="J626" s="45">
        <v>7.8947246960999999</v>
      </c>
      <c r="K626" s="37"/>
      <c r="L626" s="19">
        <v>45715</v>
      </c>
      <c r="M626" s="43">
        <v>3118.4177599999998</v>
      </c>
      <c r="N626" s="43">
        <v>2685.8941435000002</v>
      </c>
      <c r="O626" s="37"/>
      <c r="Q626" s="6">
        <v>-2.1604938273000002E-2</v>
      </c>
      <c r="R626" s="6">
        <v>-2.8886826896000001E-2</v>
      </c>
      <c r="S626" s="6">
        <v>-0.14784946236999999</v>
      </c>
      <c r="T626" s="6">
        <v>-0.15831392126999999</v>
      </c>
      <c r="U626" s="6">
        <v>-0.48079441024000003</v>
      </c>
      <c r="V626" s="6">
        <v>-0.69167679068999999</v>
      </c>
      <c r="W626" s="6">
        <v>-0.76346301811999995</v>
      </c>
      <c r="X626" s="6">
        <v>-1.2941672801999999</v>
      </c>
      <c r="Y626" s="6">
        <v>-0.49592045524</v>
      </c>
      <c r="Z626" s="6">
        <v>-0.57471323888000003</v>
      </c>
      <c r="AB626" s="7">
        <v>0.60120470697999995</v>
      </c>
      <c r="AC626" s="7">
        <v>6.1814883655E-2</v>
      </c>
      <c r="AD626" s="8">
        <v>-0.62269734211000005</v>
      </c>
      <c r="AE626" s="7">
        <v>0.16790490342</v>
      </c>
      <c r="AF626" s="7">
        <v>-0.27317073171</v>
      </c>
      <c r="AG626" s="4">
        <v>5</v>
      </c>
      <c r="AH626" s="9">
        <v>4.6439628482999998E-2</v>
      </c>
      <c r="AI626" s="10">
        <v>0.3</v>
      </c>
    </row>
    <row r="627" spans="2:35" x14ac:dyDescent="0.2">
      <c r="B627" s="3" t="s">
        <v>1139</v>
      </c>
      <c r="C627" s="3" t="s">
        <v>1800</v>
      </c>
      <c r="D627" s="3" t="s">
        <v>1457</v>
      </c>
      <c r="E627" s="4" t="s">
        <v>1741</v>
      </c>
      <c r="F627" s="3" t="s">
        <v>700</v>
      </c>
      <c r="G627" s="19">
        <v>45875</v>
      </c>
      <c r="H627" s="19">
        <v>42102</v>
      </c>
      <c r="I627" s="45">
        <v>3.73</v>
      </c>
      <c r="J627" s="45">
        <v>7.9</v>
      </c>
      <c r="K627" s="37"/>
      <c r="L627" s="19">
        <v>45694</v>
      </c>
      <c r="M627" s="43">
        <v>600.79855999999995</v>
      </c>
      <c r="N627" s="43">
        <v>2587.2627907999999</v>
      </c>
      <c r="O627" s="37"/>
      <c r="Q627" s="6">
        <v>-4.8469387755000003E-2</v>
      </c>
      <c r="R627" s="6">
        <v>-5.5751276379E-2</v>
      </c>
      <c r="S627" s="6">
        <v>-0.13255813954000001</v>
      </c>
      <c r="T627" s="6">
        <v>-0.14302259844000001</v>
      </c>
      <c r="U627" s="6">
        <v>1.4539473683999999</v>
      </c>
      <c r="V627" s="6">
        <v>1.243064988</v>
      </c>
      <c r="W627" s="6">
        <v>2.9773373521000002</v>
      </c>
      <c r="X627" s="6">
        <v>2.4466330901000002</v>
      </c>
      <c r="Y627" s="6">
        <v>-0.45387994142999999</v>
      </c>
      <c r="Z627" s="6">
        <v>-0.53267272506999996</v>
      </c>
      <c r="AB627" s="7">
        <v>1.8052102214000001</v>
      </c>
      <c r="AC627" s="7">
        <v>0.19241788354</v>
      </c>
      <c r="AD627" s="8">
        <v>2.470417861</v>
      </c>
      <c r="AE627" s="7">
        <v>5.2654867256999998</v>
      </c>
      <c r="AF627" s="7">
        <v>-0.57301808067000004</v>
      </c>
      <c r="AG627" s="4">
        <v>5</v>
      </c>
      <c r="AH627" s="9">
        <v>0</v>
      </c>
      <c r="AI627" s="10">
        <v>0</v>
      </c>
    </row>
    <row r="628" spans="2:35" x14ac:dyDescent="0.2">
      <c r="B628" s="3" t="s">
        <v>1169</v>
      </c>
      <c r="C628" s="3" t="s">
        <v>1596</v>
      </c>
      <c r="D628" s="3" t="s">
        <v>1486</v>
      </c>
      <c r="E628" s="4" t="s">
        <v>1747</v>
      </c>
      <c r="F628" s="3" t="s">
        <v>1961</v>
      </c>
      <c r="G628" s="19">
        <v>45875</v>
      </c>
      <c r="H628" s="19">
        <v>42509</v>
      </c>
      <c r="I628" s="45">
        <v>65.540000000000006</v>
      </c>
      <c r="J628" s="45">
        <v>67.45</v>
      </c>
      <c r="K628" s="37"/>
      <c r="L628" s="19">
        <v>45874</v>
      </c>
      <c r="M628" s="43">
        <v>72632.935419999994</v>
      </c>
      <c r="N628" s="43">
        <v>60005.266853000001</v>
      </c>
      <c r="O628" s="37"/>
      <c r="Q628" s="6">
        <v>-2.8317272051999999E-2</v>
      </c>
      <c r="R628" s="6">
        <v>-3.5599160675999997E-2</v>
      </c>
      <c r="S628" s="6">
        <v>0.21776291341000001</v>
      </c>
      <c r="T628" s="6">
        <v>0.20729845451000001</v>
      </c>
      <c r="U628" s="6">
        <v>0.31263769276999998</v>
      </c>
      <c r="V628" s="6">
        <v>0.10175531232</v>
      </c>
      <c r="W628" s="6">
        <v>1.2654683718999999</v>
      </c>
      <c r="X628" s="6">
        <v>0.73476410987999996</v>
      </c>
      <c r="Y628" s="6">
        <v>0.55862068966</v>
      </c>
      <c r="Z628" s="6">
        <v>0.47982790601999997</v>
      </c>
      <c r="AB628" s="7">
        <v>0.56286331046000004</v>
      </c>
      <c r="AC628" s="7">
        <v>6.0776562223999998E-2</v>
      </c>
      <c r="AD628" s="8">
        <v>0.96602424760000005</v>
      </c>
      <c r="AE628" s="7">
        <v>0.25931558934999999</v>
      </c>
      <c r="AF628" s="7">
        <v>-0.10617965596999999</v>
      </c>
      <c r="AG628" s="4">
        <v>5</v>
      </c>
      <c r="AH628" s="9">
        <v>0</v>
      </c>
      <c r="AI628" s="10">
        <v>0</v>
      </c>
    </row>
    <row r="629" spans="2:35" x14ac:dyDescent="0.2">
      <c r="B629" s="3" t="s">
        <v>1170</v>
      </c>
      <c r="C629" s="3" t="s">
        <v>1597</v>
      </c>
      <c r="D629" s="3" t="s">
        <v>1487</v>
      </c>
      <c r="E629" s="4" t="s">
        <v>409</v>
      </c>
      <c r="F629" s="3" t="s">
        <v>1961</v>
      </c>
      <c r="G629" s="19">
        <v>45875</v>
      </c>
      <c r="H629" s="19">
        <v>40546</v>
      </c>
      <c r="I629" s="45">
        <v>15.66</v>
      </c>
      <c r="J629" s="45">
        <v>21.04</v>
      </c>
      <c r="K629" s="37"/>
      <c r="L629" s="19">
        <v>45656</v>
      </c>
      <c r="M629" s="43">
        <v>1166.32548</v>
      </c>
      <c r="N629" s="43">
        <v>3070.5444151000002</v>
      </c>
      <c r="O629" s="37"/>
      <c r="Q629" s="6">
        <v>4.4900577303999996E-3</v>
      </c>
      <c r="R629" s="6">
        <v>-2.7918308932999999E-3</v>
      </c>
      <c r="S629" s="6">
        <v>0.46629213482999998</v>
      </c>
      <c r="T629" s="6">
        <v>0.45582767593000001</v>
      </c>
      <c r="U629" s="6">
        <v>1.5298869144</v>
      </c>
      <c r="V629" s="6">
        <v>1.3190045339000001</v>
      </c>
      <c r="W629" s="6">
        <v>1.2435530086</v>
      </c>
      <c r="X629" s="6">
        <v>0.71284874654999997</v>
      </c>
      <c r="Y629" s="6">
        <v>-0.20909090909</v>
      </c>
      <c r="Z629" s="6">
        <v>-0.28788369271999997</v>
      </c>
      <c r="AB629" s="7">
        <v>0.83739809395999998</v>
      </c>
      <c r="AC629" s="7">
        <v>9.0607957074000003E-2</v>
      </c>
      <c r="AD629" s="8">
        <v>2.7992722641999999</v>
      </c>
      <c r="AE629" s="7">
        <v>0.69375534645000003</v>
      </c>
      <c r="AF629" s="7">
        <v>-0.27230320699999999</v>
      </c>
      <c r="AG629" s="4">
        <v>6</v>
      </c>
      <c r="AH629" s="9">
        <v>0</v>
      </c>
      <c r="AI629" s="10">
        <v>0</v>
      </c>
    </row>
    <row r="630" spans="2:35" x14ac:dyDescent="0.2">
      <c r="B630" s="3" t="s">
        <v>274</v>
      </c>
      <c r="C630" s="3" t="s">
        <v>2804</v>
      </c>
      <c r="D630" s="3" t="s">
        <v>872</v>
      </c>
      <c r="E630" s="4" t="s">
        <v>1741</v>
      </c>
      <c r="F630" s="3" t="s">
        <v>1969</v>
      </c>
      <c r="G630" s="19">
        <v>44680</v>
      </c>
      <c r="H630" s="19">
        <v>43186</v>
      </c>
      <c r="I630" s="45">
        <v>1.34</v>
      </c>
      <c r="J630" s="45">
        <v>72.75</v>
      </c>
      <c r="K630" s="37"/>
      <c r="L630" s="19">
        <v>44320</v>
      </c>
      <c r="M630" s="43">
        <v>138.28666000000001</v>
      </c>
      <c r="N630" s="43">
        <v>370.24869121</v>
      </c>
      <c r="O630" s="37"/>
      <c r="Q630" s="6">
        <v>-4.9645390071000002E-2</v>
      </c>
      <c r="R630" s="6">
        <v>-1.3360841965E-2</v>
      </c>
      <c r="S630" s="6">
        <v>-0.20705367181000001</v>
      </c>
      <c r="T630" s="6">
        <v>-9.9170866735999993E-2</v>
      </c>
      <c r="U630" s="6">
        <v>-0.98132404180999999</v>
      </c>
      <c r="V630" s="6">
        <v>-0.96242354722000001</v>
      </c>
      <c r="W630" s="6">
        <v>-0.99387428571000003</v>
      </c>
      <c r="X630" s="6">
        <v>-1.3978457029</v>
      </c>
      <c r="Y630" s="6"/>
      <c r="Z630" s="6"/>
      <c r="AB630" s="7"/>
      <c r="AC630" s="7"/>
      <c r="AD630" s="8"/>
      <c r="AE630" s="7">
        <v>3.0179918747E-2</v>
      </c>
      <c r="AF630" s="7">
        <v>-0.57975609756000002</v>
      </c>
      <c r="AG630" s="4"/>
      <c r="AH630" s="9">
        <v>0</v>
      </c>
      <c r="AI630" s="10">
        <v>0</v>
      </c>
    </row>
    <row r="631" spans="2:35" x14ac:dyDescent="0.2">
      <c r="B631" s="3" t="s">
        <v>1068</v>
      </c>
      <c r="C631" s="3" t="s">
        <v>3097</v>
      </c>
      <c r="D631" s="3" t="s">
        <v>1386</v>
      </c>
      <c r="E631" s="4" t="s">
        <v>1741</v>
      </c>
      <c r="F631" s="3" t="s">
        <v>1990</v>
      </c>
      <c r="G631" s="19">
        <v>44907</v>
      </c>
      <c r="H631" s="19">
        <v>43027</v>
      </c>
      <c r="I631" s="45">
        <v>0.50039999999999996</v>
      </c>
      <c r="J631" s="45">
        <v>1.37</v>
      </c>
      <c r="K631" s="37"/>
      <c r="L631" s="19">
        <v>44567</v>
      </c>
      <c r="M631" s="43">
        <v>29.3004216</v>
      </c>
      <c r="N631" s="43">
        <v>28.530026014000001</v>
      </c>
      <c r="O631" s="37"/>
      <c r="Q631" s="6">
        <v>-9.0181818181999995E-2</v>
      </c>
      <c r="R631" s="6">
        <v>-0.10446106929</v>
      </c>
      <c r="S631" s="6">
        <v>-4.7764034252000001E-2</v>
      </c>
      <c r="T631" s="6">
        <v>-4.7170485153999998E-2</v>
      </c>
      <c r="U631" s="6">
        <v>-0.58644628098999996</v>
      </c>
      <c r="V631" s="6">
        <v>-0.43333572542999999</v>
      </c>
      <c r="W631" s="6">
        <v>-0.62933333332999997</v>
      </c>
      <c r="X631" s="6">
        <v>-0.88875319780999995</v>
      </c>
      <c r="Y631" s="6">
        <v>-0.58644628098999996</v>
      </c>
      <c r="Z631" s="6">
        <v>-0.42371218366000002</v>
      </c>
      <c r="AB631" s="7">
        <v>0.99524430601000002</v>
      </c>
      <c r="AC631" s="7">
        <v>0.10041382942</v>
      </c>
      <c r="AD631" s="8"/>
      <c r="AE631" s="7">
        <v>0.26804123711</v>
      </c>
      <c r="AF631" s="7">
        <v>-0.27564296519999998</v>
      </c>
      <c r="AG631" s="4">
        <v>5</v>
      </c>
      <c r="AH631" s="9">
        <v>0</v>
      </c>
      <c r="AI631" s="10">
        <v>0</v>
      </c>
    </row>
    <row r="632" spans="2:35" x14ac:dyDescent="0.2">
      <c r="B632" s="3" t="s">
        <v>1171</v>
      </c>
      <c r="C632" s="3" t="s">
        <v>2143</v>
      </c>
      <c r="D632" s="3" t="s">
        <v>1488</v>
      </c>
      <c r="E632" s="4" t="s">
        <v>1743</v>
      </c>
      <c r="F632" s="3" t="s">
        <v>1961</v>
      </c>
      <c r="G632" s="19">
        <v>45875</v>
      </c>
      <c r="H632" s="19">
        <v>40546</v>
      </c>
      <c r="I632" s="45">
        <v>33.479999999999997</v>
      </c>
      <c r="J632" s="45">
        <v>53.072921895</v>
      </c>
      <c r="K632" s="37"/>
      <c r="L632" s="19">
        <v>45692</v>
      </c>
      <c r="M632" s="43">
        <v>16350.058440000001</v>
      </c>
      <c r="N632" s="43">
        <v>19494.822218000001</v>
      </c>
      <c r="O632" s="37"/>
      <c r="Q632" s="6">
        <v>-4.4603033010999996E-3</v>
      </c>
      <c r="R632" s="6">
        <v>-1.1742191924000001E-2</v>
      </c>
      <c r="S632" s="6">
        <v>-2.5894675589E-2</v>
      </c>
      <c r="T632" s="6">
        <v>-3.635913449E-2</v>
      </c>
      <c r="U632" s="6">
        <v>-0.19140964966999999</v>
      </c>
      <c r="V632" s="6">
        <v>-0.40229203010999998</v>
      </c>
      <c r="W632" s="6">
        <v>-1.2135283528E-2</v>
      </c>
      <c r="X632" s="6">
        <v>-0.54283954558000003</v>
      </c>
      <c r="Y632" s="6">
        <v>-0.32281127216</v>
      </c>
      <c r="Z632" s="6">
        <v>-0.40160405579000003</v>
      </c>
      <c r="AB632" s="7">
        <v>0.44411239172</v>
      </c>
      <c r="AC632" s="7">
        <v>4.5593147292000001E-2</v>
      </c>
      <c r="AD632" s="8">
        <v>-0.32681439015000002</v>
      </c>
      <c r="AE632" s="7">
        <v>0.19683431197000001</v>
      </c>
      <c r="AF632" s="7">
        <v>-0.19929724688</v>
      </c>
      <c r="AG632" s="4">
        <v>4</v>
      </c>
      <c r="AH632" s="9">
        <v>1.7535545024E-2</v>
      </c>
      <c r="AI632" s="10">
        <v>0.74</v>
      </c>
    </row>
    <row r="633" spans="2:35" x14ac:dyDescent="0.2">
      <c r="B633" s="3" t="s">
        <v>246</v>
      </c>
      <c r="C633" s="3" t="s">
        <v>614</v>
      </c>
      <c r="D633" s="3" t="s">
        <v>843</v>
      </c>
      <c r="E633" s="4" t="s">
        <v>1745</v>
      </c>
      <c r="F633" s="3" t="s">
        <v>1988</v>
      </c>
      <c r="G633" s="19">
        <v>44956</v>
      </c>
      <c r="H633" s="19">
        <v>42979</v>
      </c>
      <c r="I633" s="45">
        <v>6.48</v>
      </c>
      <c r="J633" s="45">
        <v>6.53</v>
      </c>
      <c r="K633" s="37"/>
      <c r="L633" s="19">
        <v>44952</v>
      </c>
      <c r="M633" s="43">
        <v>1302.0004799999999</v>
      </c>
      <c r="N633" s="43">
        <v>2028.0139961</v>
      </c>
      <c r="O633" s="37"/>
      <c r="Q633" s="6">
        <v>-4.6082949310999998E-3</v>
      </c>
      <c r="R633" s="6">
        <v>8.3604366437000002E-3</v>
      </c>
      <c r="S633" s="6">
        <v>2.6941362917999999E-2</v>
      </c>
      <c r="T633" s="6">
        <v>-1.9489161889999999E-2</v>
      </c>
      <c r="U633" s="6">
        <v>0.17111454700000001</v>
      </c>
      <c r="V633" s="6">
        <v>0.26454731209999999</v>
      </c>
      <c r="W633" s="6">
        <v>-0.40514093086000003</v>
      </c>
      <c r="X633" s="6">
        <v>-0.62870548991999997</v>
      </c>
      <c r="Y633" s="6">
        <v>2.6941362917999999E-2</v>
      </c>
      <c r="Z633" s="6">
        <v>-1.9489161889999999E-2</v>
      </c>
      <c r="AB633" s="7">
        <v>0.78908734167000005</v>
      </c>
      <c r="AC633" s="7">
        <v>0.10529318056</v>
      </c>
      <c r="AD633" s="8"/>
      <c r="AE633" s="7">
        <v>0.75801749270999996</v>
      </c>
      <c r="AF633" s="7">
        <v>-0.28297872340000002</v>
      </c>
      <c r="AG633" s="4">
        <v>5</v>
      </c>
      <c r="AH633" s="9">
        <v>4.7884940777999999E-2</v>
      </c>
      <c r="AI633" s="10">
        <v>0.28299999999999997</v>
      </c>
    </row>
    <row r="634" spans="2:35" x14ac:dyDescent="0.2">
      <c r="B634" s="3" t="s">
        <v>1173</v>
      </c>
      <c r="C634" s="3" t="s">
        <v>1838</v>
      </c>
      <c r="D634" s="3" t="s">
        <v>1490</v>
      </c>
      <c r="E634" s="4" t="s">
        <v>1743</v>
      </c>
      <c r="F634" s="3" t="s">
        <v>1961</v>
      </c>
      <c r="G634" s="19">
        <v>45875</v>
      </c>
      <c r="H634" s="19">
        <v>43593</v>
      </c>
      <c r="I634" s="45">
        <v>1.53</v>
      </c>
      <c r="J634" s="45">
        <v>2.56</v>
      </c>
      <c r="K634" s="37"/>
      <c r="L634" s="19">
        <v>45848</v>
      </c>
      <c r="M634" s="43">
        <v>902.51333999999997</v>
      </c>
      <c r="N634" s="43">
        <v>2215.7714440999998</v>
      </c>
      <c r="O634" s="37"/>
      <c r="Q634" s="6">
        <v>-6.4935064937999996E-3</v>
      </c>
      <c r="R634" s="6">
        <v>-1.3775395116999999E-2</v>
      </c>
      <c r="S634" s="6">
        <v>-0.21134020618999999</v>
      </c>
      <c r="T634" s="6">
        <v>-0.22180466508999999</v>
      </c>
      <c r="U634" s="6">
        <v>0.14179104477999999</v>
      </c>
      <c r="V634" s="6">
        <v>-6.9091335668000006E-2</v>
      </c>
      <c r="W634" s="6">
        <v>-0.77793904208999998</v>
      </c>
      <c r="X634" s="6">
        <v>-1.3086433041000001</v>
      </c>
      <c r="Y634" s="6">
        <v>-0.35169491525000002</v>
      </c>
      <c r="Z634" s="6">
        <v>-0.43048769888999999</v>
      </c>
      <c r="AB634" s="7">
        <v>1.2911387757999999</v>
      </c>
      <c r="AC634" s="7">
        <v>0.10704983037</v>
      </c>
      <c r="AD634" s="8">
        <v>1.1853411838000001</v>
      </c>
      <c r="AE634" s="7">
        <v>0.64979377577999997</v>
      </c>
      <c r="AF634" s="7">
        <v>-0.50914110429000003</v>
      </c>
      <c r="AG634" s="4">
        <v>7</v>
      </c>
      <c r="AH634" s="9">
        <v>0</v>
      </c>
      <c r="AI634" s="10">
        <v>0</v>
      </c>
    </row>
    <row r="635" spans="2:35" x14ac:dyDescent="0.2">
      <c r="B635" s="3" t="s">
        <v>2535</v>
      </c>
      <c r="C635" s="3" t="s">
        <v>3098</v>
      </c>
      <c r="D635" s="3" t="s">
        <v>2555</v>
      </c>
      <c r="E635" s="4" t="s">
        <v>1750</v>
      </c>
      <c r="F635" s="3" t="s">
        <v>1997</v>
      </c>
      <c r="G635" s="19">
        <v>45875</v>
      </c>
      <c r="H635" s="19">
        <v>45019</v>
      </c>
      <c r="I635" s="45">
        <v>1.6365000000000001</v>
      </c>
      <c r="J635" s="45">
        <v>2.97</v>
      </c>
      <c r="K635" s="37"/>
      <c r="L635" s="19">
        <v>45652</v>
      </c>
      <c r="M635" s="43">
        <v>25.909068000000001</v>
      </c>
      <c r="N635" s="43">
        <v>33.951040409999997</v>
      </c>
      <c r="O635" s="37"/>
      <c r="Q635" s="6">
        <v>3.9877300624000002E-3</v>
      </c>
      <c r="R635" s="6">
        <v>-3.2941585614E-3</v>
      </c>
      <c r="S635" s="6">
        <v>3.5759493670000003E-2</v>
      </c>
      <c r="T635" s="6">
        <v>2.5295034769E-2</v>
      </c>
      <c r="U635" s="6">
        <v>0.20330882352999999</v>
      </c>
      <c r="V635" s="6">
        <v>-7.5735569152000004E-3</v>
      </c>
      <c r="W635" s="6"/>
      <c r="X635" s="6"/>
      <c r="Y635" s="6">
        <v>8.3774834436999998E-2</v>
      </c>
      <c r="Z635" s="6">
        <v>4.9820508029999998E-3</v>
      </c>
      <c r="AB635" s="7">
        <v>1.0602790255000001</v>
      </c>
      <c r="AC635" s="7">
        <v>0.12748532055</v>
      </c>
      <c r="AD635" s="8">
        <v>0.90262334851000003</v>
      </c>
      <c r="AE635" s="7">
        <v>0.11920529801</v>
      </c>
      <c r="AF635" s="7">
        <v>-0.19101123595</v>
      </c>
      <c r="AG635" s="4">
        <v>7</v>
      </c>
      <c r="AH635" s="9">
        <v>0</v>
      </c>
      <c r="AI635" s="10">
        <v>0</v>
      </c>
    </row>
    <row r="636" spans="2:35" x14ac:dyDescent="0.2">
      <c r="B636" s="3" t="s">
        <v>1174</v>
      </c>
      <c r="C636" s="3" t="s">
        <v>1598</v>
      </c>
      <c r="D636" s="3" t="s">
        <v>1491</v>
      </c>
      <c r="E636" s="4" t="s">
        <v>1745</v>
      </c>
      <c r="F636" s="3" t="s">
        <v>1988</v>
      </c>
      <c r="G636" s="19">
        <v>44699</v>
      </c>
      <c r="H636" s="19">
        <v>42327</v>
      </c>
      <c r="I636" s="45">
        <v>79.92</v>
      </c>
      <c r="J636" s="45">
        <v>84.53</v>
      </c>
      <c r="K636" s="37"/>
      <c r="L636" s="19">
        <v>44517</v>
      </c>
      <c r="M636" s="43">
        <v>449660.12975999998</v>
      </c>
      <c r="N636" s="43">
        <v>110195.58945</v>
      </c>
      <c r="O636" s="37"/>
      <c r="Q636" s="6">
        <v>3.7551633612999997E-4</v>
      </c>
      <c r="R636" s="6">
        <v>4.0770737486999997E-2</v>
      </c>
      <c r="S636" s="6">
        <v>2.8861839637000001E-3</v>
      </c>
      <c r="T636" s="6">
        <v>0.10945335969</v>
      </c>
      <c r="U636" s="6">
        <v>0.71025037448999995</v>
      </c>
      <c r="V636" s="6">
        <v>0.75970735310000004</v>
      </c>
      <c r="W636" s="6">
        <v>0.74535924875000004</v>
      </c>
      <c r="X636" s="6">
        <v>0.37321767302999997</v>
      </c>
      <c r="Y636" s="6">
        <v>4.3986427062999997E-3</v>
      </c>
      <c r="Z636" s="6">
        <v>0.18116494191999999</v>
      </c>
      <c r="AB636" s="7">
        <v>0.26244245763000001</v>
      </c>
      <c r="AC636" s="7">
        <v>2.7389935692999998E-2</v>
      </c>
      <c r="AD636" s="8"/>
      <c r="AE636" s="7">
        <v>0.25670567056999999</v>
      </c>
      <c r="AF636" s="7">
        <v>-8.8955737002000004E-2</v>
      </c>
      <c r="AG636" s="4">
        <v>9</v>
      </c>
      <c r="AH636" s="9">
        <v>0</v>
      </c>
      <c r="AI636" s="10">
        <v>0</v>
      </c>
    </row>
    <row r="637" spans="2:35" x14ac:dyDescent="0.2">
      <c r="B637" s="3" t="s">
        <v>1175</v>
      </c>
      <c r="C637" s="3" t="s">
        <v>1599</v>
      </c>
      <c r="D637" s="3" t="s">
        <v>1492</v>
      </c>
      <c r="E637" s="4" t="s">
        <v>1751</v>
      </c>
      <c r="F637" s="3" t="s">
        <v>1956</v>
      </c>
      <c r="G637" s="19">
        <v>45875</v>
      </c>
      <c r="H637" s="19">
        <v>40546</v>
      </c>
      <c r="I637" s="45">
        <v>1.3</v>
      </c>
      <c r="J637" s="45">
        <v>1.94</v>
      </c>
      <c r="K637" s="37"/>
      <c r="L637" s="19">
        <v>45741</v>
      </c>
      <c r="M637" s="43">
        <v>81.811599999999999</v>
      </c>
      <c r="N637" s="43">
        <v>55.880547857000003</v>
      </c>
      <c r="O637" s="37"/>
      <c r="Q637" s="6">
        <v>-1.8867924529000001E-2</v>
      </c>
      <c r="R637" s="6">
        <v>-2.6149813152999999E-2</v>
      </c>
      <c r="S637" s="6">
        <v>-8.4507042254000006E-2</v>
      </c>
      <c r="T637" s="6">
        <v>-9.4971501154999999E-2</v>
      </c>
      <c r="U637" s="6">
        <v>-0.21281937675000001</v>
      </c>
      <c r="V637" s="6">
        <v>-0.42370175719999997</v>
      </c>
      <c r="W637" s="6">
        <v>-0.22836350622000001</v>
      </c>
      <c r="X637" s="6">
        <v>-0.75906776827</v>
      </c>
      <c r="Y637" s="6">
        <v>-0.26264093518999998</v>
      </c>
      <c r="Z637" s="6">
        <v>-0.34143371882000001</v>
      </c>
      <c r="AB637" s="7">
        <v>0.27778075401000002</v>
      </c>
      <c r="AC637" s="7">
        <v>2.8516627382E-2</v>
      </c>
      <c r="AD637" s="8">
        <v>-0.72290980544000005</v>
      </c>
      <c r="AE637" s="7">
        <v>5.3721518986999998E-2</v>
      </c>
      <c r="AF637" s="7">
        <v>-0.11044776118999999</v>
      </c>
      <c r="AG637" s="4">
        <v>6</v>
      </c>
      <c r="AH637" s="9">
        <v>0.11891891891</v>
      </c>
      <c r="AI637" s="10">
        <v>0.22</v>
      </c>
    </row>
    <row r="638" spans="2:35" x14ac:dyDescent="0.2">
      <c r="B638" s="3" t="s">
        <v>2842</v>
      </c>
      <c r="C638" s="3" t="s">
        <v>2938</v>
      </c>
      <c r="D638" s="3" t="s">
        <v>2892</v>
      </c>
      <c r="E638" s="4" t="s">
        <v>1750</v>
      </c>
      <c r="F638" s="3" t="s">
        <v>1960</v>
      </c>
      <c r="G638" s="19">
        <v>45875</v>
      </c>
      <c r="H638" s="19">
        <v>45617</v>
      </c>
      <c r="I638" s="45">
        <v>1.43</v>
      </c>
      <c r="J638" s="45"/>
      <c r="K638" s="37"/>
      <c r="L638" s="19"/>
      <c r="M638" s="43">
        <v>142.17203000000001</v>
      </c>
      <c r="N638" s="43">
        <v>904.21913415999995</v>
      </c>
      <c r="O638" s="37"/>
      <c r="Q638" s="6">
        <v>0</v>
      </c>
      <c r="R638" s="6">
        <v>-7.2818886237999998E-3</v>
      </c>
      <c r="S638" s="6">
        <v>-0.68561064087000001</v>
      </c>
      <c r="T638" s="6">
        <v>-0.69607509977000004</v>
      </c>
      <c r="U638" s="6"/>
      <c r="V638" s="6"/>
      <c r="W638" s="6"/>
      <c r="X638" s="6"/>
      <c r="Y638" s="6">
        <v>-0.76935483870999999</v>
      </c>
      <c r="Z638" s="6">
        <v>-0.84814762233999996</v>
      </c>
      <c r="AB638" s="7"/>
      <c r="AC638" s="7"/>
      <c r="AD638" s="8"/>
      <c r="AE638" s="7">
        <v>0.30806451613000002</v>
      </c>
      <c r="AF638" s="7">
        <v>-0.72065210275000002</v>
      </c>
      <c r="AG638" s="4"/>
      <c r="AH638" s="9"/>
      <c r="AI638" s="10"/>
    </row>
    <row r="639" spans="2:35" x14ac:dyDescent="0.2">
      <c r="B639" s="3" t="s">
        <v>1942</v>
      </c>
      <c r="C639" s="3" t="s">
        <v>3099</v>
      </c>
      <c r="D639" s="3" t="s">
        <v>1952</v>
      </c>
      <c r="E639" s="4" t="s">
        <v>1741</v>
      </c>
      <c r="F639" s="3" t="s">
        <v>1957</v>
      </c>
      <c r="G639" s="19">
        <v>45875</v>
      </c>
      <c r="H639" s="19">
        <v>44124</v>
      </c>
      <c r="I639" s="45">
        <v>0.81499999999999995</v>
      </c>
      <c r="J639" s="45">
        <v>1.66</v>
      </c>
      <c r="K639" s="37"/>
      <c r="L639" s="19">
        <v>45586</v>
      </c>
      <c r="M639" s="43">
        <v>2.9674149999999999</v>
      </c>
      <c r="N639" s="43">
        <v>89.760399583999998</v>
      </c>
      <c r="O639" s="37"/>
      <c r="Q639" s="6">
        <v>-5.2105140730999998E-2</v>
      </c>
      <c r="R639" s="6">
        <v>-5.9387029355000003E-2</v>
      </c>
      <c r="S639" s="6">
        <v>-0.20098039215999999</v>
      </c>
      <c r="T639" s="6">
        <v>-0.21144485105999999</v>
      </c>
      <c r="U639" s="6">
        <v>-0.25909090908999999</v>
      </c>
      <c r="V639" s="6">
        <v>-0.46997328954000001</v>
      </c>
      <c r="W639" s="6">
        <v>-0.96051356589000003</v>
      </c>
      <c r="X639" s="6">
        <v>-1.4912178278999999</v>
      </c>
      <c r="Y639" s="6">
        <v>-0.17426545086</v>
      </c>
      <c r="Z639" s="6">
        <v>-0.25305823449999998</v>
      </c>
      <c r="AB639" s="7">
        <v>1.0000007819000001</v>
      </c>
      <c r="AC639" s="7">
        <v>0.10594172614</v>
      </c>
      <c r="AD639" s="8">
        <v>0.121552378</v>
      </c>
      <c r="AE639" s="7">
        <v>0.70619235837000005</v>
      </c>
      <c r="AF639" s="7">
        <v>-0.27051671732999999</v>
      </c>
      <c r="AG639" s="4">
        <v>3</v>
      </c>
      <c r="AH639" s="9">
        <v>0</v>
      </c>
      <c r="AI639" s="10">
        <v>0</v>
      </c>
    </row>
    <row r="640" spans="2:35" x14ac:dyDescent="0.2">
      <c r="B640" s="3" t="s">
        <v>1943</v>
      </c>
      <c r="C640" s="3" t="s">
        <v>1947</v>
      </c>
      <c r="D640" s="3" t="s">
        <v>1953</v>
      </c>
      <c r="E640" s="4" t="s">
        <v>1741</v>
      </c>
      <c r="F640" s="3" t="s">
        <v>1960</v>
      </c>
      <c r="G640" s="19">
        <v>45875</v>
      </c>
      <c r="H640" s="19">
        <v>44118</v>
      </c>
      <c r="I640" s="45">
        <v>19.71</v>
      </c>
      <c r="J640" s="45">
        <v>27.002315293999999</v>
      </c>
      <c r="K640" s="37"/>
      <c r="L640" s="19">
        <v>45660</v>
      </c>
      <c r="M640" s="43">
        <v>7207.9075800000001</v>
      </c>
      <c r="N640" s="43">
        <v>18713.084253000001</v>
      </c>
      <c r="O640" s="37"/>
      <c r="Q640" s="6">
        <v>5.0994390622000002E-3</v>
      </c>
      <c r="R640" s="6">
        <v>-2.1824495615999999E-3</v>
      </c>
      <c r="S640" s="6">
        <v>9.3178036605E-2</v>
      </c>
      <c r="T640" s="6">
        <v>8.2713577703999994E-2</v>
      </c>
      <c r="U640" s="6">
        <v>0.35052798156999998</v>
      </c>
      <c r="V640" s="6">
        <v>0.13964560112999999</v>
      </c>
      <c r="W640" s="6">
        <v>2.1996685523999999</v>
      </c>
      <c r="X640" s="6">
        <v>1.6689642902999999</v>
      </c>
      <c r="Y640" s="6">
        <v>-0.15792905283</v>
      </c>
      <c r="Z640" s="6">
        <v>-0.23672183646</v>
      </c>
      <c r="AB640" s="7">
        <v>0.68996771177000005</v>
      </c>
      <c r="AC640" s="7">
        <v>7.0647456289000002E-2</v>
      </c>
      <c r="AD640" s="8">
        <v>0.95466315211999997</v>
      </c>
      <c r="AE640" s="7">
        <v>0.19390304848000001</v>
      </c>
      <c r="AF640" s="7">
        <v>-0.11148486304000001</v>
      </c>
      <c r="AG640" s="4">
        <v>7</v>
      </c>
      <c r="AH640" s="9">
        <v>3.9656992084000003E-2</v>
      </c>
      <c r="AI640" s="10">
        <v>0.15029999999999999</v>
      </c>
    </row>
    <row r="641" spans="2:35" x14ac:dyDescent="0.2">
      <c r="B641" s="3" t="s">
        <v>3000</v>
      </c>
      <c r="C641" s="3" t="s">
        <v>3100</v>
      </c>
      <c r="D641" s="3" t="s">
        <v>3171</v>
      </c>
      <c r="E641" s="4" t="s">
        <v>1750</v>
      </c>
      <c r="F641" s="3" t="s">
        <v>1960</v>
      </c>
      <c r="G641" s="19">
        <v>45875</v>
      </c>
      <c r="H641" s="19">
        <v>45666</v>
      </c>
      <c r="I641" s="45">
        <v>9.6199999999999992</v>
      </c>
      <c r="J641" s="45"/>
      <c r="K641" s="37"/>
      <c r="L641" s="19"/>
      <c r="M641" s="43">
        <v>13531.90566</v>
      </c>
      <c r="N641" s="43">
        <v>5167.7610881999999</v>
      </c>
      <c r="O641" s="37"/>
      <c r="Q641" s="6">
        <v>4.1125541123999999E-2</v>
      </c>
      <c r="R641" s="6">
        <v>3.3843652500000002E-2</v>
      </c>
      <c r="S641" s="6">
        <v>0.37822349570000002</v>
      </c>
      <c r="T641" s="6">
        <v>0.36775903679999999</v>
      </c>
      <c r="U641" s="6"/>
      <c r="V641" s="6"/>
      <c r="W641" s="6"/>
      <c r="X641" s="6"/>
      <c r="Y641" s="6"/>
      <c r="Z641" s="6"/>
      <c r="AB641" s="7"/>
      <c r="AC641" s="7"/>
      <c r="AD641" s="8"/>
      <c r="AE641" s="7">
        <v>0.45728643215999998</v>
      </c>
      <c r="AF641" s="7">
        <v>-0.24045801526999999</v>
      </c>
      <c r="AG641" s="4"/>
      <c r="AH641" s="9"/>
      <c r="AI641" s="10"/>
    </row>
    <row r="642" spans="2:35" x14ac:dyDescent="0.2">
      <c r="B642" s="3" t="s">
        <v>2206</v>
      </c>
      <c r="C642" s="3" t="s">
        <v>2209</v>
      </c>
      <c r="D642" s="3" t="s">
        <v>2216</v>
      </c>
      <c r="E642" s="4" t="s">
        <v>1741</v>
      </c>
      <c r="F642" s="3" t="s">
        <v>700</v>
      </c>
      <c r="G642" s="19">
        <v>45246</v>
      </c>
      <c r="H642" s="19">
        <v>44371</v>
      </c>
      <c r="I642" s="45">
        <v>1</v>
      </c>
      <c r="J642" s="45">
        <v>2.61</v>
      </c>
      <c r="K642" s="37"/>
      <c r="L642" s="19">
        <v>45145</v>
      </c>
      <c r="M642" s="43">
        <v>88.037000000000006</v>
      </c>
      <c r="N642" s="43">
        <v>90.733045501999996</v>
      </c>
      <c r="O642" s="37"/>
      <c r="Q642" s="6">
        <v>5.2631578948000003E-2</v>
      </c>
      <c r="R642" s="6">
        <v>5.1441229662000001E-2</v>
      </c>
      <c r="S642" s="6">
        <v>0.26103404792000001</v>
      </c>
      <c r="T642" s="6">
        <v>0.23025641012</v>
      </c>
      <c r="U642" s="6">
        <v>-0.44444444443999997</v>
      </c>
      <c r="V642" s="6">
        <v>-0.58323685323999996</v>
      </c>
      <c r="W642" s="6"/>
      <c r="X642" s="6"/>
      <c r="Y642" s="6">
        <v>-0.43820224719</v>
      </c>
      <c r="Z642" s="6">
        <v>-0.61237596773000003</v>
      </c>
      <c r="AB642" s="7">
        <v>1.9001354435</v>
      </c>
      <c r="AC642" s="7">
        <v>0.32546123049999998</v>
      </c>
      <c r="AD642" s="8"/>
      <c r="AE642" s="7">
        <v>1.114924182</v>
      </c>
      <c r="AF642" s="7">
        <v>-0.59230769231000002</v>
      </c>
      <c r="AG642" s="4">
        <v>5</v>
      </c>
      <c r="AH642" s="9">
        <v>0</v>
      </c>
      <c r="AI642" s="10">
        <v>0</v>
      </c>
    </row>
    <row r="643" spans="2:35" x14ac:dyDescent="0.2">
      <c r="B643" s="3" t="s">
        <v>247</v>
      </c>
      <c r="C643" s="3" t="s">
        <v>3101</v>
      </c>
      <c r="D643" s="3" t="s">
        <v>844</v>
      </c>
      <c r="E643" s="4" t="s">
        <v>819</v>
      </c>
      <c r="F643" s="3" t="s">
        <v>1984</v>
      </c>
      <c r="G643" s="19">
        <v>45875</v>
      </c>
      <c r="H643" s="19">
        <v>40546</v>
      </c>
      <c r="I643" s="45">
        <v>14.1</v>
      </c>
      <c r="J643" s="45">
        <v>14.8</v>
      </c>
      <c r="K643" s="37"/>
      <c r="L643" s="19">
        <v>45862</v>
      </c>
      <c r="M643" s="43">
        <v>28193.034599999999</v>
      </c>
      <c r="N643" s="43">
        <v>65589.088881999996</v>
      </c>
      <c r="O643" s="37"/>
      <c r="Q643" s="6">
        <v>8.5836909874999999E-3</v>
      </c>
      <c r="R643" s="6">
        <v>1.3018023636999999E-3</v>
      </c>
      <c r="S643" s="6">
        <v>1.0028653294E-2</v>
      </c>
      <c r="T643" s="6">
        <v>-4.3580560668000001E-4</v>
      </c>
      <c r="U643" s="6">
        <v>0.57672861172000001</v>
      </c>
      <c r="V643" s="6">
        <v>0.36584623127999999</v>
      </c>
      <c r="W643" s="6">
        <v>1.9667096277</v>
      </c>
      <c r="X643" s="6">
        <v>1.4360053657</v>
      </c>
      <c r="Y643" s="6">
        <v>0.22670871724</v>
      </c>
      <c r="Z643" s="6">
        <v>0.14791593359999999</v>
      </c>
      <c r="AB643" s="7">
        <v>0.32106626495000001</v>
      </c>
      <c r="AC643" s="7">
        <v>3.3189260484999997E-2</v>
      </c>
      <c r="AD643" s="8">
        <v>1.83443358</v>
      </c>
      <c r="AE643" s="7">
        <v>0.12570888468999999</v>
      </c>
      <c r="AF643" s="7">
        <v>-7.2633895818000005E-2</v>
      </c>
      <c r="AG643" s="4">
        <v>8</v>
      </c>
      <c r="AH643" s="9">
        <v>4.6946062566999999E-2</v>
      </c>
      <c r="AI643" s="10">
        <v>0.43519000000000002</v>
      </c>
    </row>
    <row r="644" spans="2:35" x14ac:dyDescent="0.2">
      <c r="B644" s="3" t="s">
        <v>248</v>
      </c>
      <c r="C644" s="3" t="s">
        <v>2571</v>
      </c>
      <c r="D644" s="3" t="s">
        <v>845</v>
      </c>
      <c r="E644" s="4" t="s">
        <v>1755</v>
      </c>
      <c r="F644" s="3" t="s">
        <v>1988</v>
      </c>
      <c r="G644" s="19">
        <v>45385</v>
      </c>
      <c r="H644" s="19">
        <v>41500</v>
      </c>
      <c r="I644" s="45">
        <v>14.55</v>
      </c>
      <c r="J644" s="45">
        <v>14.55</v>
      </c>
      <c r="K644" s="37"/>
      <c r="L644" s="19">
        <v>45385</v>
      </c>
      <c r="M644" s="43">
        <v>7771.9988999999996</v>
      </c>
      <c r="N644" s="43">
        <v>1709.6828403</v>
      </c>
      <c r="O644" s="37"/>
      <c r="Q644" s="6">
        <v>0</v>
      </c>
      <c r="R644" s="6">
        <v>-1.0910886103E-3</v>
      </c>
      <c r="S644" s="6">
        <v>0.50777202073000005</v>
      </c>
      <c r="T644" s="6">
        <v>0.49328713825999998</v>
      </c>
      <c r="U644" s="6">
        <v>0.91115289622999995</v>
      </c>
      <c r="V644" s="6">
        <v>0.64761128764999998</v>
      </c>
      <c r="W644" s="6">
        <v>0.11333867283</v>
      </c>
      <c r="X644" s="6">
        <v>-0.18309379885999999</v>
      </c>
      <c r="Y644" s="6">
        <v>0.70134996090000001</v>
      </c>
      <c r="Z644" s="6">
        <v>0.60875546591999996</v>
      </c>
      <c r="AB644" s="7">
        <v>0.42795836735999998</v>
      </c>
      <c r="AC644" s="7">
        <v>4.5071470713000002E-2</v>
      </c>
      <c r="AD644" s="8"/>
      <c r="AE644" s="7">
        <v>0.52196652720000003</v>
      </c>
      <c r="AF644" s="7">
        <v>-0.19416058393999999</v>
      </c>
      <c r="AG644" s="4">
        <v>7</v>
      </c>
      <c r="AH644" s="9">
        <v>3.0311167513E-2</v>
      </c>
      <c r="AI644" s="10">
        <v>9.5540799999999995E-3</v>
      </c>
    </row>
    <row r="645" spans="2:35" x14ac:dyDescent="0.2">
      <c r="B645" s="3" t="s">
        <v>249</v>
      </c>
      <c r="C645" s="3" t="s">
        <v>2939</v>
      </c>
      <c r="D645" s="3" t="s">
        <v>846</v>
      </c>
      <c r="E645" s="4" t="s">
        <v>819</v>
      </c>
      <c r="F645" s="3" t="s">
        <v>1984</v>
      </c>
      <c r="G645" s="19">
        <v>45875</v>
      </c>
      <c r="H645" s="19">
        <v>40546</v>
      </c>
      <c r="I645" s="45">
        <v>6.08</v>
      </c>
      <c r="J645" s="45">
        <v>6.2</v>
      </c>
      <c r="K645" s="37"/>
      <c r="L645" s="19">
        <v>45862</v>
      </c>
      <c r="M645" s="43">
        <v>9492.9593600000007</v>
      </c>
      <c r="N645" s="43">
        <v>18055.113773000001</v>
      </c>
      <c r="O645" s="37"/>
      <c r="Q645" s="6">
        <v>1.6722408027000001E-2</v>
      </c>
      <c r="R645" s="6">
        <v>9.4405194030999992E-3</v>
      </c>
      <c r="S645" s="6">
        <v>7.9928952043999996E-2</v>
      </c>
      <c r="T645" s="6">
        <v>6.9464493143000003E-2</v>
      </c>
      <c r="U645" s="6">
        <v>0.71529055908000005</v>
      </c>
      <c r="V645" s="6">
        <v>0.50440817863999998</v>
      </c>
      <c r="W645" s="6">
        <v>1.9222720247</v>
      </c>
      <c r="X645" s="6">
        <v>1.3915677627</v>
      </c>
      <c r="Y645" s="6">
        <v>0.26638958820999997</v>
      </c>
      <c r="Z645" s="6">
        <v>0.18759680457</v>
      </c>
      <c r="AB645" s="7">
        <v>0.36105584054000001</v>
      </c>
      <c r="AC645" s="7">
        <v>3.6946998710999997E-2</v>
      </c>
      <c r="AD645" s="8">
        <v>2.1268064890999998</v>
      </c>
      <c r="AE645" s="7">
        <v>0.20094562648</v>
      </c>
      <c r="AF645" s="7">
        <v>-8.3484573502999995E-2</v>
      </c>
      <c r="AG645" s="4">
        <v>9</v>
      </c>
      <c r="AH645" s="9">
        <v>5.1483739836999998E-2</v>
      </c>
      <c r="AI645" s="10">
        <v>0.94987500000000002</v>
      </c>
    </row>
    <row r="646" spans="2:35" x14ac:dyDescent="0.2">
      <c r="B646" s="3" t="s">
        <v>1176</v>
      </c>
      <c r="C646" s="3" t="s">
        <v>1839</v>
      </c>
      <c r="D646" s="3" t="s">
        <v>1493</v>
      </c>
      <c r="E646" s="4" t="s">
        <v>1741</v>
      </c>
      <c r="F646" s="3" t="s">
        <v>1988</v>
      </c>
      <c r="G646" s="19">
        <v>45875</v>
      </c>
      <c r="H646" s="19">
        <v>43472</v>
      </c>
      <c r="I646" s="45">
        <v>0.86650000000000005</v>
      </c>
      <c r="J646" s="45">
        <v>6.1352000000000002</v>
      </c>
      <c r="K646" s="37"/>
      <c r="L646" s="19">
        <v>45567</v>
      </c>
      <c r="M646" s="43">
        <v>10.656217</v>
      </c>
      <c r="N646" s="43">
        <v>66.048834917999997</v>
      </c>
      <c r="O646" s="37"/>
      <c r="Q646" s="6">
        <v>-9.7142857138999995E-3</v>
      </c>
      <c r="R646" s="6">
        <v>-1.6996174337999999E-2</v>
      </c>
      <c r="S646" s="6">
        <v>-0.16682692307999999</v>
      </c>
      <c r="T646" s="6">
        <v>-0.17729138198</v>
      </c>
      <c r="U646" s="6">
        <v>-0.64015780731000005</v>
      </c>
      <c r="V646" s="6">
        <v>-0.85104018775000001</v>
      </c>
      <c r="W646" s="6">
        <v>-0.96814338234999997</v>
      </c>
      <c r="X646" s="6">
        <v>-1.4988476444000001</v>
      </c>
      <c r="Y646" s="6">
        <v>-0.44808917196999998</v>
      </c>
      <c r="Z646" s="6">
        <v>-0.52688195560999995</v>
      </c>
      <c r="AB646" s="7">
        <v>1.1911056826999999</v>
      </c>
      <c r="AC646" s="7">
        <v>0.13070744834</v>
      </c>
      <c r="AD646" s="8">
        <v>-0.22900031697000001</v>
      </c>
      <c r="AE646" s="7">
        <v>0.92654735271999999</v>
      </c>
      <c r="AF646" s="7">
        <v>-0.38763157895</v>
      </c>
      <c r="AG646" s="4">
        <v>2</v>
      </c>
      <c r="AH646" s="9">
        <v>0</v>
      </c>
      <c r="AI646" s="10">
        <v>0</v>
      </c>
    </row>
    <row r="647" spans="2:35" x14ac:dyDescent="0.2">
      <c r="B647" s="3" t="s">
        <v>297</v>
      </c>
      <c r="C647" s="3" t="s">
        <v>2572</v>
      </c>
      <c r="D647" s="3" t="s">
        <v>898</v>
      </c>
      <c r="E647" s="4" t="s">
        <v>1741</v>
      </c>
      <c r="F647" s="3" t="s">
        <v>1988</v>
      </c>
      <c r="G647" s="19">
        <v>45098</v>
      </c>
      <c r="H647" s="19">
        <v>40674</v>
      </c>
      <c r="I647" s="45">
        <v>1.65</v>
      </c>
      <c r="J647" s="45">
        <v>2.3014999999999999</v>
      </c>
      <c r="K647" s="37"/>
      <c r="L647" s="19">
        <v>44916</v>
      </c>
      <c r="M647" s="43">
        <v>122.51745</v>
      </c>
      <c r="N647" s="43">
        <v>48.248955013</v>
      </c>
      <c r="O647" s="37"/>
      <c r="Q647" s="6">
        <v>-2.9411764706000001E-2</v>
      </c>
      <c r="R647" s="6">
        <v>-2.4166487619000001E-2</v>
      </c>
      <c r="S647" s="6">
        <v>0.72539997908999998</v>
      </c>
      <c r="T647" s="6">
        <v>0.68396132718000002</v>
      </c>
      <c r="U647" s="6">
        <v>-0.16264097900999999</v>
      </c>
      <c r="V647" s="6">
        <v>-0.32225147521000003</v>
      </c>
      <c r="W647" s="6">
        <v>5.0086727769000001</v>
      </c>
      <c r="X647" s="6">
        <v>4.5993582443000003</v>
      </c>
      <c r="Y647" s="6">
        <v>3.125E-2</v>
      </c>
      <c r="Z647" s="6">
        <v>-0.10579649042</v>
      </c>
      <c r="AB647" s="7">
        <v>0.66474876812999995</v>
      </c>
      <c r="AC647" s="7">
        <v>6.7653032286000003E-2</v>
      </c>
      <c r="AD647" s="8"/>
      <c r="AE647" s="7">
        <v>0.83333333333000004</v>
      </c>
      <c r="AF647" s="7">
        <v>-0.27526382986999998</v>
      </c>
      <c r="AG647" s="4">
        <v>4</v>
      </c>
      <c r="AH647" s="9">
        <v>1.0885995171</v>
      </c>
      <c r="AI647" s="10">
        <v>2.1038999999999999</v>
      </c>
    </row>
    <row r="648" spans="2:35" x14ac:dyDescent="0.2">
      <c r="B648" s="3" t="s">
        <v>250</v>
      </c>
      <c r="C648" s="3" t="s">
        <v>2308</v>
      </c>
      <c r="D648" s="3" t="s">
        <v>847</v>
      </c>
      <c r="E648" s="4" t="s">
        <v>1777</v>
      </c>
      <c r="F648" s="3" t="s">
        <v>1975</v>
      </c>
      <c r="G648" s="19">
        <v>44617</v>
      </c>
      <c r="H648" s="19">
        <v>40546</v>
      </c>
      <c r="I648" s="45">
        <v>5.5</v>
      </c>
      <c r="J648" s="45">
        <v>9.6260975282000008</v>
      </c>
      <c r="K648" s="37"/>
      <c r="L648" s="19">
        <v>44463</v>
      </c>
      <c r="M648" s="43">
        <v>57266.555500000002</v>
      </c>
      <c r="N648" s="43">
        <v>28192.572477999998</v>
      </c>
      <c r="O648" s="37"/>
      <c r="Q648" s="6">
        <v>-8.6378737541000006E-2</v>
      </c>
      <c r="R648" s="6">
        <v>-0.10875148452</v>
      </c>
      <c r="S648" s="6">
        <v>-0.2286115007</v>
      </c>
      <c r="T648" s="6">
        <v>-0.23508466118999999</v>
      </c>
      <c r="U648" s="6">
        <v>-0.26455678727999998</v>
      </c>
      <c r="V648" s="6">
        <v>-0.40957133286000003</v>
      </c>
      <c r="W648" s="6">
        <v>2.9668660522000002E-2</v>
      </c>
      <c r="X648" s="6">
        <v>-0.53845634171000001</v>
      </c>
      <c r="Y648" s="6">
        <v>-0.30817610063</v>
      </c>
      <c r="Z648" s="6">
        <v>-0.22812666901</v>
      </c>
      <c r="AB648" s="7">
        <v>0.28086088192000003</v>
      </c>
      <c r="AC648" s="7">
        <v>2.860260299E-2</v>
      </c>
      <c r="AD648" s="8"/>
      <c r="AE648" s="7">
        <v>9.1967403958000002E-2</v>
      </c>
      <c r="AF648" s="7">
        <v>-0.28010471203999998</v>
      </c>
      <c r="AG648" s="4">
        <v>4</v>
      </c>
      <c r="AH648" s="9">
        <v>0.12213211976</v>
      </c>
      <c r="AI648" s="10">
        <v>0.50990159999999995</v>
      </c>
    </row>
    <row r="649" spans="2:35" x14ac:dyDescent="0.2">
      <c r="B649" s="3" t="s">
        <v>2457</v>
      </c>
      <c r="C649" s="3" t="s">
        <v>2465</v>
      </c>
      <c r="D649" s="3" t="s">
        <v>2461</v>
      </c>
      <c r="E649" s="4" t="s">
        <v>1751</v>
      </c>
      <c r="F649" s="3" t="s">
        <v>1988</v>
      </c>
      <c r="G649" s="19">
        <v>45875</v>
      </c>
      <c r="H649" s="19">
        <v>44859</v>
      </c>
      <c r="I649" s="45">
        <v>13.91</v>
      </c>
      <c r="J649" s="45">
        <v>21.844999999999999</v>
      </c>
      <c r="K649" s="37"/>
      <c r="L649" s="19">
        <v>45663</v>
      </c>
      <c r="M649" s="43">
        <v>64217.003369999999</v>
      </c>
      <c r="N649" s="43">
        <v>98559.245263999997</v>
      </c>
      <c r="O649" s="37"/>
      <c r="Q649" s="6">
        <v>-1.2073863636E-2</v>
      </c>
      <c r="R649" s="6">
        <v>-1.9355752260000001E-2</v>
      </c>
      <c r="S649" s="6">
        <v>-0.27096436059000001</v>
      </c>
      <c r="T649" s="6">
        <v>-0.28142881948999998</v>
      </c>
      <c r="U649" s="6">
        <v>-0.10918988152</v>
      </c>
      <c r="V649" s="6">
        <v>-0.32007226196999999</v>
      </c>
      <c r="W649" s="6"/>
      <c r="X649" s="6"/>
      <c r="Y649" s="6">
        <v>-0.30170682730999998</v>
      </c>
      <c r="Z649" s="6">
        <v>-0.38049961094000001</v>
      </c>
      <c r="AB649" s="7">
        <v>0.70445811043999995</v>
      </c>
      <c r="AC649" s="7">
        <v>7.3232473002999995E-2</v>
      </c>
      <c r="AD649" s="8">
        <v>0.10847724692999999</v>
      </c>
      <c r="AE649" s="7">
        <v>0.32623071270999998</v>
      </c>
      <c r="AF649" s="7">
        <v>-0.20800889878000001</v>
      </c>
      <c r="AG649" s="4">
        <v>6</v>
      </c>
      <c r="AH649" s="9">
        <v>0</v>
      </c>
      <c r="AI649" s="10">
        <v>0</v>
      </c>
    </row>
    <row r="650" spans="2:35" x14ac:dyDescent="0.2">
      <c r="B650" s="3" t="s">
        <v>2435</v>
      </c>
      <c r="C650" s="3" t="s">
        <v>3102</v>
      </c>
      <c r="D650" s="3" t="s">
        <v>2445</v>
      </c>
      <c r="E650" s="4" t="s">
        <v>409</v>
      </c>
      <c r="F650" s="3" t="s">
        <v>1964</v>
      </c>
      <c r="G650" s="19">
        <v>45875</v>
      </c>
      <c r="H650" s="19">
        <v>44804</v>
      </c>
      <c r="I650" s="45">
        <v>3.49</v>
      </c>
      <c r="J650" s="45">
        <v>4.66</v>
      </c>
      <c r="K650" s="37"/>
      <c r="L650" s="19">
        <v>45663</v>
      </c>
      <c r="M650" s="43">
        <v>1007.81079</v>
      </c>
      <c r="N650" s="43">
        <v>912.51754057000005</v>
      </c>
      <c r="O650" s="37"/>
      <c r="Q650" s="6">
        <v>-6.1827956989000003E-2</v>
      </c>
      <c r="R650" s="6">
        <v>-6.9109845613000001E-2</v>
      </c>
      <c r="S650" s="6">
        <v>0.18707482992999999</v>
      </c>
      <c r="T650" s="6">
        <v>0.17661037102999999</v>
      </c>
      <c r="U650" s="6">
        <v>2.3238095238000001</v>
      </c>
      <c r="V650" s="6">
        <v>2.1129271433999999</v>
      </c>
      <c r="W650" s="6"/>
      <c r="X650" s="6"/>
      <c r="Y650" s="6">
        <v>-8.3989501312000003E-2</v>
      </c>
      <c r="Z650" s="6">
        <v>-0.16278228494999999</v>
      </c>
      <c r="AB650" s="7">
        <v>1.2135414301</v>
      </c>
      <c r="AC650" s="7">
        <v>0.12839522016999999</v>
      </c>
      <c r="AD650" s="8">
        <v>4.4929748882</v>
      </c>
      <c r="AE650" s="7">
        <v>1.0483870968</v>
      </c>
      <c r="AF650" s="7">
        <v>-0.26501766784000003</v>
      </c>
      <c r="AG650" s="4">
        <v>7</v>
      </c>
      <c r="AH650" s="9">
        <v>0</v>
      </c>
      <c r="AI650" s="10">
        <v>0</v>
      </c>
    </row>
    <row r="651" spans="2:35" x14ac:dyDescent="0.2">
      <c r="B651" s="3" t="s">
        <v>251</v>
      </c>
      <c r="C651" s="3" t="s">
        <v>2604</v>
      </c>
      <c r="D651" s="3" t="s">
        <v>848</v>
      </c>
      <c r="E651" s="4" t="s">
        <v>1741</v>
      </c>
      <c r="F651" s="3" t="s">
        <v>1957</v>
      </c>
      <c r="G651" s="19">
        <v>45875</v>
      </c>
      <c r="H651" s="19">
        <v>43439</v>
      </c>
      <c r="I651" s="45">
        <v>2.2200000000000002</v>
      </c>
      <c r="J651" s="45">
        <v>2.66</v>
      </c>
      <c r="K651" s="37"/>
      <c r="L651" s="19">
        <v>45846</v>
      </c>
      <c r="M651" s="43">
        <v>1.5051600000000001</v>
      </c>
      <c r="N651" s="43">
        <v>21.517559308999999</v>
      </c>
      <c r="O651" s="37"/>
      <c r="Q651" s="6">
        <v>9.0909090903999994E-3</v>
      </c>
      <c r="R651" s="6">
        <v>1.8090204667E-3</v>
      </c>
      <c r="S651" s="6">
        <v>4.9645390071000002E-2</v>
      </c>
      <c r="T651" s="6">
        <v>3.9180931170000002E-2</v>
      </c>
      <c r="U651" s="6">
        <v>-3.814224815E-3</v>
      </c>
      <c r="V651" s="6">
        <v>-0.21469660526000001</v>
      </c>
      <c r="W651" s="6">
        <v>0.15625</v>
      </c>
      <c r="X651" s="6">
        <v>-0.37445426204999999</v>
      </c>
      <c r="Y651" s="6">
        <v>2.3041474656999999E-2</v>
      </c>
      <c r="Z651" s="6">
        <v>-5.5751308977000001E-2</v>
      </c>
      <c r="AB651" s="7">
        <v>0.73446279882999999</v>
      </c>
      <c r="AC651" s="7">
        <v>7.6763765669999998E-2</v>
      </c>
      <c r="AD651" s="8">
        <v>0.32876260362999998</v>
      </c>
      <c r="AE651" s="7">
        <v>0.25490196077999999</v>
      </c>
      <c r="AF651" s="7">
        <v>-0.224609375</v>
      </c>
      <c r="AG651" s="4">
        <v>6</v>
      </c>
      <c r="AH651" s="9">
        <v>0</v>
      </c>
      <c r="AI651" s="10">
        <v>0</v>
      </c>
    </row>
    <row r="652" spans="2:35" x14ac:dyDescent="0.2">
      <c r="B652" s="3" t="s">
        <v>2190</v>
      </c>
      <c r="C652" s="3" t="s">
        <v>2194</v>
      </c>
      <c r="D652" s="3" t="s">
        <v>2197</v>
      </c>
      <c r="E652" s="4" t="s">
        <v>1742</v>
      </c>
      <c r="F652" s="3" t="s">
        <v>1961</v>
      </c>
      <c r="G652" s="19">
        <v>45875</v>
      </c>
      <c r="H652" s="19">
        <v>44362</v>
      </c>
      <c r="I652" s="45">
        <v>3.48</v>
      </c>
      <c r="J652" s="45">
        <v>6.92</v>
      </c>
      <c r="K652" s="37"/>
      <c r="L652" s="19">
        <v>45531</v>
      </c>
      <c r="M652" s="43">
        <v>2.6587200000000002</v>
      </c>
      <c r="N652" s="43">
        <v>7.5797760683000002</v>
      </c>
      <c r="O652" s="37"/>
      <c r="Q652" s="6">
        <v>-0.11675126902999999</v>
      </c>
      <c r="R652" s="6">
        <v>-0.12403315765</v>
      </c>
      <c r="S652" s="6">
        <v>-7.4468085106000004E-2</v>
      </c>
      <c r="T652" s="6">
        <v>-8.4932544006999997E-2</v>
      </c>
      <c r="U652" s="6">
        <v>-0.43598055105</v>
      </c>
      <c r="V652" s="6">
        <v>-0.64686293149999996</v>
      </c>
      <c r="W652" s="6">
        <v>-0.49324324324000002</v>
      </c>
      <c r="X652" s="6">
        <v>-1.0239475053</v>
      </c>
      <c r="Y652" s="6">
        <v>-0.26705981466000001</v>
      </c>
      <c r="Z652" s="6">
        <v>-0.34585259828999998</v>
      </c>
      <c r="AB652" s="7"/>
      <c r="AC652" s="7"/>
      <c r="AD652" s="8"/>
      <c r="AE652" s="7">
        <v>8.6773378265000006E-2</v>
      </c>
      <c r="AF652" s="7">
        <v>-0.22860834990000001</v>
      </c>
      <c r="AG652" s="4">
        <v>4</v>
      </c>
      <c r="AH652" s="9">
        <v>0</v>
      </c>
      <c r="AI652" s="10">
        <v>0</v>
      </c>
    </row>
    <row r="653" spans="2:35" x14ac:dyDescent="0.2">
      <c r="B653" s="3" t="s">
        <v>2191</v>
      </c>
      <c r="C653" s="3" t="s">
        <v>2247</v>
      </c>
      <c r="D653" s="3" t="s">
        <v>2198</v>
      </c>
      <c r="E653" s="4" t="s">
        <v>1751</v>
      </c>
      <c r="F653" s="3" t="s">
        <v>1988</v>
      </c>
      <c r="G653" s="19">
        <v>45875</v>
      </c>
      <c r="H653" s="19">
        <v>44356</v>
      </c>
      <c r="I653" s="45">
        <v>258.5</v>
      </c>
      <c r="J653" s="45">
        <v>327.92</v>
      </c>
      <c r="K653" s="37"/>
      <c r="L653" s="19">
        <v>45699</v>
      </c>
      <c r="M653" s="43">
        <v>293309.61</v>
      </c>
      <c r="N653" s="43">
        <v>161696.61145999999</v>
      </c>
      <c r="O653" s="37"/>
      <c r="Q653" s="6">
        <v>3.4165466475000003E-2</v>
      </c>
      <c r="R653" s="6">
        <v>2.6883577852000001E-2</v>
      </c>
      <c r="S653" s="6">
        <v>-0.15907612232000001</v>
      </c>
      <c r="T653" s="6">
        <v>-0.16954058121999999</v>
      </c>
      <c r="U653" s="6">
        <v>0.23838267700999999</v>
      </c>
      <c r="V653" s="6">
        <v>2.7500296569999999E-2</v>
      </c>
      <c r="W653" s="6">
        <v>1.0222170070000001</v>
      </c>
      <c r="X653" s="6">
        <v>0.49151274492000002</v>
      </c>
      <c r="Y653" s="6">
        <v>9.7944274550000002E-2</v>
      </c>
      <c r="Z653" s="6">
        <v>1.9151490917E-2</v>
      </c>
      <c r="AB653" s="7">
        <v>0.59257666973000001</v>
      </c>
      <c r="AC653" s="7">
        <v>6.2341677291E-2</v>
      </c>
      <c r="AD653" s="8">
        <v>1.1077656966</v>
      </c>
      <c r="AE653" s="7">
        <v>0.16170829093</v>
      </c>
      <c r="AF653" s="7">
        <v>-0.18064494389999999</v>
      </c>
      <c r="AG653" s="4">
        <v>6</v>
      </c>
      <c r="AH653" s="9">
        <v>0</v>
      </c>
      <c r="AI653" s="10">
        <v>0</v>
      </c>
    </row>
    <row r="654" spans="2:35" x14ac:dyDescent="0.2">
      <c r="B654" s="3" t="s">
        <v>1178</v>
      </c>
      <c r="C654" s="3" t="s">
        <v>1600</v>
      </c>
      <c r="D654" s="3" t="s">
        <v>1495</v>
      </c>
      <c r="E654" s="4" t="s">
        <v>1748</v>
      </c>
      <c r="F654" s="3" t="s">
        <v>1961</v>
      </c>
      <c r="G654" s="19">
        <v>45506</v>
      </c>
      <c r="H654" s="19">
        <v>43208</v>
      </c>
      <c r="I654" s="45">
        <v>18.96</v>
      </c>
      <c r="J654" s="45">
        <v>19.34</v>
      </c>
      <c r="K654" s="37"/>
      <c r="L654" s="19">
        <v>45428</v>
      </c>
      <c r="M654" s="43">
        <v>363.34944000000002</v>
      </c>
      <c r="N654" s="43">
        <v>2134.366066</v>
      </c>
      <c r="O654" s="37"/>
      <c r="Q654" s="6">
        <v>2.4311183144E-2</v>
      </c>
      <c r="R654" s="6">
        <v>4.2693023091000003E-2</v>
      </c>
      <c r="S654" s="6">
        <v>4.7513812155000001E-2</v>
      </c>
      <c r="T654" s="6">
        <v>7.7001868991999997E-2</v>
      </c>
      <c r="U654" s="6">
        <v>1.5079365079</v>
      </c>
      <c r="V654" s="6">
        <v>1.3233369053999999</v>
      </c>
      <c r="W654" s="6">
        <v>0.35719398711</v>
      </c>
      <c r="X654" s="6">
        <v>0.13851037401999999</v>
      </c>
      <c r="Y654" s="6">
        <v>0.91515151515000004</v>
      </c>
      <c r="Z654" s="6">
        <v>0.79423944909999999</v>
      </c>
      <c r="AB654" s="7">
        <v>0.77649698202999995</v>
      </c>
      <c r="AC654" s="7">
        <v>8.8461274305999996E-2</v>
      </c>
      <c r="AD654" s="8"/>
      <c r="AE654" s="7">
        <v>0.67459562322</v>
      </c>
      <c r="AF654" s="7">
        <v>-0.14178168130999999</v>
      </c>
      <c r="AG654" s="4">
        <v>7</v>
      </c>
      <c r="AH654" s="9">
        <v>0</v>
      </c>
      <c r="AI654" s="10">
        <v>0</v>
      </c>
    </row>
    <row r="655" spans="2:35" x14ac:dyDescent="0.2">
      <c r="B655" s="3" t="s">
        <v>2536</v>
      </c>
      <c r="C655" s="3" t="s">
        <v>3103</v>
      </c>
      <c r="D655" s="3" t="s">
        <v>2556</v>
      </c>
      <c r="E655" s="4" t="s">
        <v>1741</v>
      </c>
      <c r="F655" s="3" t="s">
        <v>1960</v>
      </c>
      <c r="G655" s="19">
        <v>45875</v>
      </c>
      <c r="H655" s="19">
        <v>45016</v>
      </c>
      <c r="I655" s="45">
        <v>0.256351</v>
      </c>
      <c r="J655" s="45">
        <v>0.5726</v>
      </c>
      <c r="K655" s="37"/>
      <c r="L655" s="19">
        <v>45561</v>
      </c>
      <c r="M655" s="43">
        <v>2.1289950549999999</v>
      </c>
      <c r="N655" s="43">
        <v>23.365382502999999</v>
      </c>
      <c r="O655" s="37"/>
      <c r="Q655" s="6">
        <v>-5.9599516071000003E-3</v>
      </c>
      <c r="R655" s="6">
        <v>-1.3241840229999999E-2</v>
      </c>
      <c r="S655" s="6">
        <v>-6.7814545455E-2</v>
      </c>
      <c r="T655" s="6">
        <v>-7.8279004356000007E-2</v>
      </c>
      <c r="U655" s="6">
        <v>-0.41068735631999997</v>
      </c>
      <c r="V655" s="6">
        <v>-0.62156973677000005</v>
      </c>
      <c r="W655" s="6"/>
      <c r="X655" s="6"/>
      <c r="Y655" s="6">
        <v>-9.6719520788999994E-2</v>
      </c>
      <c r="Z655" s="6">
        <v>-0.17551230441999999</v>
      </c>
      <c r="AB655" s="7">
        <v>0.88865130148000004</v>
      </c>
      <c r="AC655" s="7">
        <v>9.2824526934000007E-2</v>
      </c>
      <c r="AD655" s="8">
        <v>-4.8250573865E-2</v>
      </c>
      <c r="AE655" s="7">
        <v>0.19741100323999999</v>
      </c>
      <c r="AF655" s="7">
        <v>-0.33840399001999999</v>
      </c>
      <c r="AG655" s="4">
        <v>4</v>
      </c>
      <c r="AH655" s="9">
        <v>0</v>
      </c>
      <c r="AI655" s="10">
        <v>0</v>
      </c>
    </row>
    <row r="656" spans="2:35" x14ac:dyDescent="0.2">
      <c r="B656" s="3" t="s">
        <v>2295</v>
      </c>
      <c r="C656" s="3" t="s">
        <v>2309</v>
      </c>
      <c r="D656" s="3" t="s">
        <v>2321</v>
      </c>
      <c r="E656" s="4" t="s">
        <v>1748</v>
      </c>
      <c r="F656" s="3" t="s">
        <v>1960</v>
      </c>
      <c r="G656" s="19">
        <v>45726</v>
      </c>
      <c r="H656" s="19">
        <v>44511</v>
      </c>
      <c r="I656" s="45">
        <v>0.26</v>
      </c>
      <c r="J656" s="45">
        <v>5.8898999999999999</v>
      </c>
      <c r="K656" s="37"/>
      <c r="L656" s="19">
        <v>45425</v>
      </c>
      <c r="M656" s="43">
        <v>1159.6322399999999</v>
      </c>
      <c r="N656" s="43">
        <v>1417.7720523999999</v>
      </c>
      <c r="O656" s="37"/>
      <c r="Q656" s="6"/>
      <c r="R656" s="6"/>
      <c r="S656" s="6">
        <v>1.4436207568999999E-2</v>
      </c>
      <c r="T656" s="6">
        <v>8.8924704941999999E-2</v>
      </c>
      <c r="U656" s="6">
        <v>-0.93673965937000003</v>
      </c>
      <c r="V656" s="6">
        <v>-1.03254366</v>
      </c>
      <c r="W656" s="6">
        <v>-0.97291666666999999</v>
      </c>
      <c r="X656" s="6">
        <v>-1.2910370182999999</v>
      </c>
      <c r="Y656" s="6">
        <v>-0.65110037574000001</v>
      </c>
      <c r="Z656" s="6">
        <v>-0.60569289516000002</v>
      </c>
      <c r="AB656" s="7">
        <v>2.2115244164000001</v>
      </c>
      <c r="AC656" s="7">
        <v>0.23053441532999999</v>
      </c>
      <c r="AD656" s="8"/>
      <c r="AE656" s="7">
        <v>0.35714285713999999</v>
      </c>
      <c r="AF656" s="7">
        <v>-0.77156177156000005</v>
      </c>
      <c r="AG656" s="4">
        <v>5</v>
      </c>
      <c r="AH656" s="9">
        <v>0</v>
      </c>
      <c r="AI656" s="10">
        <v>0</v>
      </c>
    </row>
    <row r="657" spans="2:35" x14ac:dyDescent="0.2">
      <c r="B657" s="3" t="s">
        <v>303</v>
      </c>
      <c r="C657" s="3" t="s">
        <v>2715</v>
      </c>
      <c r="D657" s="3" t="s">
        <v>904</v>
      </c>
      <c r="E657" s="4" t="s">
        <v>1741</v>
      </c>
      <c r="F657" s="3" t="s">
        <v>1979</v>
      </c>
      <c r="G657" s="19">
        <v>44704</v>
      </c>
      <c r="H657" s="19">
        <v>43004</v>
      </c>
      <c r="I657" s="45">
        <v>0.69120000000000004</v>
      </c>
      <c r="J657" s="45">
        <v>5.04</v>
      </c>
      <c r="K657" s="37"/>
      <c r="L657" s="19">
        <v>44391</v>
      </c>
      <c r="M657" s="43">
        <v>2.2484736000000001</v>
      </c>
      <c r="N657" s="43">
        <v>27.814271222999999</v>
      </c>
      <c r="O657" s="37"/>
      <c r="Q657" s="6">
        <v>-6.4808550940000001E-2</v>
      </c>
      <c r="R657" s="6">
        <v>-8.3363618915999999E-2</v>
      </c>
      <c r="S657" s="6">
        <v>-0.23497509685000001</v>
      </c>
      <c r="T657" s="6">
        <v>-0.16520792718999999</v>
      </c>
      <c r="U657" s="6">
        <v>-0.78126582279000001</v>
      </c>
      <c r="V657" s="6">
        <v>-0.73744577109999998</v>
      </c>
      <c r="W657" s="6">
        <v>-0.90400000000000003</v>
      </c>
      <c r="X657" s="6">
        <v>-1.3120127842</v>
      </c>
      <c r="Y657" s="6">
        <v>-0.65090909091000004</v>
      </c>
      <c r="Z657" s="6">
        <v>-0.48464806006</v>
      </c>
      <c r="AB657" s="7">
        <v>0.83657970422000005</v>
      </c>
      <c r="AC657" s="7">
        <v>8.3670756141000002E-2</v>
      </c>
      <c r="AD657" s="8"/>
      <c r="AE657" s="7">
        <v>9.5477386934E-2</v>
      </c>
      <c r="AF657" s="7">
        <v>-0.46845714286000001</v>
      </c>
      <c r="AG657" s="4">
        <v>4</v>
      </c>
      <c r="AH657" s="9">
        <v>0</v>
      </c>
      <c r="AI657" s="10">
        <v>0</v>
      </c>
    </row>
    <row r="658" spans="2:35" x14ac:dyDescent="0.2">
      <c r="B658" s="3" t="s">
        <v>252</v>
      </c>
      <c r="C658" s="3" t="s">
        <v>615</v>
      </c>
      <c r="D658" s="3" t="s">
        <v>849</v>
      </c>
      <c r="E658" s="4" t="s">
        <v>1745</v>
      </c>
      <c r="F658" s="3" t="s">
        <v>1961</v>
      </c>
      <c r="G658" s="19">
        <v>44994</v>
      </c>
      <c r="H658" s="19">
        <v>42670</v>
      </c>
      <c r="I658" s="45">
        <v>26.98</v>
      </c>
      <c r="J658" s="45">
        <v>27.02</v>
      </c>
      <c r="K658" s="37"/>
      <c r="L658" s="19">
        <v>44917</v>
      </c>
      <c r="M658" s="43">
        <v>59733.234360000002</v>
      </c>
      <c r="N658" s="43">
        <v>27556.293399999999</v>
      </c>
      <c r="O658" s="37"/>
      <c r="Q658" s="6">
        <v>-3.7050759511000002E-4</v>
      </c>
      <c r="R658" s="6">
        <v>1.8088865002E-2</v>
      </c>
      <c r="S658" s="6">
        <v>2.9739776965000001E-3</v>
      </c>
      <c r="T658" s="6">
        <v>4.295437706E-2</v>
      </c>
      <c r="U658" s="6">
        <v>1.1899350649</v>
      </c>
      <c r="V658" s="6">
        <v>1.2739860435000001</v>
      </c>
      <c r="W658" s="6">
        <v>1.7363083163999999</v>
      </c>
      <c r="X658" s="6">
        <v>1.3096800979000001</v>
      </c>
      <c r="Y658" s="6">
        <v>7.4183976358000001E-4</v>
      </c>
      <c r="Z658" s="6">
        <v>-1.9786874913000001E-2</v>
      </c>
      <c r="AB658" s="7">
        <v>0.74131092668999998</v>
      </c>
      <c r="AC658" s="7">
        <v>7.8542923326999997E-2</v>
      </c>
      <c r="AD658" s="8"/>
      <c r="AE658" s="7">
        <v>0.48886414253999999</v>
      </c>
      <c r="AF658" s="7">
        <v>-0.30105105105000002</v>
      </c>
      <c r="AG658" s="4">
        <v>7</v>
      </c>
      <c r="AH658" s="9">
        <v>0</v>
      </c>
      <c r="AI658" s="10">
        <v>0</v>
      </c>
    </row>
    <row r="659" spans="2:35" x14ac:dyDescent="0.2">
      <c r="B659" s="3" t="s">
        <v>2386</v>
      </c>
      <c r="C659" s="3" t="s">
        <v>2383</v>
      </c>
      <c r="D659" s="3" t="s">
        <v>2389</v>
      </c>
      <c r="E659" s="4" t="s">
        <v>1741</v>
      </c>
      <c r="F659" s="3" t="s">
        <v>700</v>
      </c>
      <c r="G659" s="19">
        <v>45875</v>
      </c>
      <c r="H659" s="19">
        <v>43027</v>
      </c>
      <c r="I659" s="45">
        <v>2.3199999999999998</v>
      </c>
      <c r="J659" s="45">
        <v>76.64</v>
      </c>
      <c r="K659" s="37"/>
      <c r="L659" s="19">
        <v>45512</v>
      </c>
      <c r="M659" s="43">
        <v>530.29863999999998</v>
      </c>
      <c r="N659" s="43">
        <v>722.78216843999996</v>
      </c>
      <c r="O659" s="37"/>
      <c r="Q659" s="6">
        <v>-0.13432835821</v>
      </c>
      <c r="R659" s="6">
        <v>-0.14161024683000001</v>
      </c>
      <c r="S659" s="6">
        <v>-0.27108206611000002</v>
      </c>
      <c r="T659" s="6">
        <v>-0.28154652500999999</v>
      </c>
      <c r="U659" s="6">
        <v>-0.96748878924000004</v>
      </c>
      <c r="V659" s="6">
        <v>-1.1783711697000001</v>
      </c>
      <c r="W659" s="6">
        <v>-0.99994071953999997</v>
      </c>
      <c r="X659" s="6">
        <v>-1.5306449816000001</v>
      </c>
      <c r="Y659" s="6">
        <v>-0.92749999999999999</v>
      </c>
      <c r="Z659" s="6">
        <v>-1.0062927836</v>
      </c>
      <c r="AB659" s="7">
        <v>1.0844868811999999</v>
      </c>
      <c r="AC659" s="7">
        <v>0.10938940709</v>
      </c>
      <c r="AD659" s="8">
        <v>-0.89499781442000004</v>
      </c>
      <c r="AE659" s="7">
        <v>-1.9736842106000001E-2</v>
      </c>
      <c r="AF659" s="7">
        <v>-0.52173913043999998</v>
      </c>
      <c r="AG659" s="4">
        <v>0</v>
      </c>
      <c r="AH659" s="9">
        <v>0</v>
      </c>
      <c r="AI659" s="10">
        <v>0</v>
      </c>
    </row>
    <row r="660" spans="2:35" x14ac:dyDescent="0.2">
      <c r="B660" s="3" t="s">
        <v>253</v>
      </c>
      <c r="C660" s="3" t="s">
        <v>2711</v>
      </c>
      <c r="D660" s="3" t="s">
        <v>850</v>
      </c>
      <c r="E660" s="4" t="s">
        <v>1758</v>
      </c>
      <c r="F660" s="3" t="s">
        <v>1986</v>
      </c>
      <c r="G660" s="19">
        <v>45875</v>
      </c>
      <c r="H660" s="19">
        <v>35062</v>
      </c>
      <c r="I660" s="45">
        <v>33.6</v>
      </c>
      <c r="J660" s="45">
        <v>86.13</v>
      </c>
      <c r="K660" s="37"/>
      <c r="L660" s="19">
        <v>45519</v>
      </c>
      <c r="M660" s="43">
        <v>11694.446400000001</v>
      </c>
      <c r="N660" s="43">
        <v>15869.664747000001</v>
      </c>
      <c r="O660" s="37"/>
      <c r="Q660" s="6">
        <v>-1.1764705883E-2</v>
      </c>
      <c r="R660" s="6">
        <v>-1.9046594507000001E-2</v>
      </c>
      <c r="S660" s="6">
        <v>7.8305519897000006E-2</v>
      </c>
      <c r="T660" s="6">
        <v>6.7841060995999999E-2</v>
      </c>
      <c r="U660" s="6">
        <v>-0.55402176799000002</v>
      </c>
      <c r="V660" s="6">
        <v>-0.76490414842999999</v>
      </c>
      <c r="W660" s="6">
        <v>-0.72826526485999998</v>
      </c>
      <c r="X660" s="6">
        <v>-1.2589695269000001</v>
      </c>
      <c r="Y660" s="6">
        <v>-0.41227916739999998</v>
      </c>
      <c r="Z660" s="6">
        <v>-0.49107195103000001</v>
      </c>
      <c r="AB660" s="7">
        <v>0.7341973182</v>
      </c>
      <c r="AC660" s="7">
        <v>7.4949426845E-2</v>
      </c>
      <c r="AD660" s="8">
        <v>-0.61696780964999998</v>
      </c>
      <c r="AE660" s="7">
        <v>0.24125624554</v>
      </c>
      <c r="AF660" s="7">
        <v>-0.35650923039999999</v>
      </c>
      <c r="AG660" s="4">
        <v>4</v>
      </c>
      <c r="AH660" s="9">
        <v>0</v>
      </c>
      <c r="AI660" s="10">
        <v>0</v>
      </c>
    </row>
    <row r="661" spans="2:35" x14ac:dyDescent="0.2">
      <c r="B661" s="3" t="s">
        <v>1179</v>
      </c>
      <c r="C661" s="3" t="s">
        <v>1691</v>
      </c>
      <c r="D661" s="3" t="s">
        <v>1601</v>
      </c>
      <c r="E661" s="4" t="s">
        <v>1778</v>
      </c>
      <c r="F661" s="3" t="s">
        <v>1961</v>
      </c>
      <c r="G661" s="19">
        <v>45138</v>
      </c>
      <c r="H661" s="19">
        <v>42265</v>
      </c>
      <c r="I661" s="45">
        <v>1.42</v>
      </c>
      <c r="J661" s="45">
        <v>6.6775000000000002</v>
      </c>
      <c r="K661" s="37"/>
      <c r="L661" s="19">
        <v>44819</v>
      </c>
      <c r="M661" s="43">
        <v>1007.85778</v>
      </c>
      <c r="N661" s="43">
        <v>38.557596535000002</v>
      </c>
      <c r="O661" s="37"/>
      <c r="Q661" s="6">
        <v>0</v>
      </c>
      <c r="R661" s="6">
        <v>-1.4687171969E-3</v>
      </c>
      <c r="S661" s="6">
        <v>-5.9602649006999998E-2</v>
      </c>
      <c r="T661" s="6">
        <v>-9.0741562986999993E-2</v>
      </c>
      <c r="U661" s="6">
        <v>-0.68338907468999999</v>
      </c>
      <c r="V661" s="6">
        <v>-0.79443938835000005</v>
      </c>
      <c r="W661" s="6">
        <v>-0.99252631578999995</v>
      </c>
      <c r="X661" s="6">
        <v>-1.3953975035999999</v>
      </c>
      <c r="Y661" s="6">
        <v>-0.24867724867999999</v>
      </c>
      <c r="Z661" s="6">
        <v>-0.44387453998999998</v>
      </c>
      <c r="AB661" s="7">
        <v>1.1720456819</v>
      </c>
      <c r="AC661" s="7">
        <v>0.11005123003</v>
      </c>
      <c r="AD661" s="8"/>
      <c r="AE661" s="7">
        <v>0.22115384615</v>
      </c>
      <c r="AF661" s="7">
        <v>-0.49462123927000001</v>
      </c>
      <c r="AG661" s="4">
        <v>2</v>
      </c>
      <c r="AH661" s="9">
        <v>0</v>
      </c>
      <c r="AI661" s="10">
        <v>0</v>
      </c>
    </row>
    <row r="662" spans="2:35" x14ac:dyDescent="0.2">
      <c r="B662" s="3" t="s">
        <v>254</v>
      </c>
      <c r="C662" s="3" t="s">
        <v>616</v>
      </c>
      <c r="D662" s="3" t="s">
        <v>851</v>
      </c>
      <c r="E662" s="4" t="s">
        <v>1757</v>
      </c>
      <c r="F662" s="3" t="s">
        <v>1991</v>
      </c>
      <c r="G662" s="19">
        <v>44704</v>
      </c>
      <c r="H662" s="19">
        <v>40546</v>
      </c>
      <c r="I662" s="45">
        <v>4.2149999999999999</v>
      </c>
      <c r="J662" s="45">
        <v>36.9</v>
      </c>
      <c r="K662" s="37"/>
      <c r="L662" s="19">
        <v>44358</v>
      </c>
      <c r="M662" s="43">
        <v>108.00516</v>
      </c>
      <c r="N662" s="43">
        <v>2153.1534753000001</v>
      </c>
      <c r="O662" s="37"/>
      <c r="Q662" s="6">
        <v>-3.5460992921999999E-3</v>
      </c>
      <c r="R662" s="6">
        <v>-2.2101167267999999E-2</v>
      </c>
      <c r="S662" s="6">
        <v>-0.34651162791000001</v>
      </c>
      <c r="T662" s="6">
        <v>-0.27674445824999999</v>
      </c>
      <c r="U662" s="6">
        <v>-0.83293697979000003</v>
      </c>
      <c r="V662" s="6">
        <v>-0.7891169281</v>
      </c>
      <c r="W662" s="6">
        <v>-0.56321243522999997</v>
      </c>
      <c r="X662" s="6">
        <v>-0.97122521940999995</v>
      </c>
      <c r="Y662" s="6">
        <v>-0.58225966302999999</v>
      </c>
      <c r="Z662" s="6">
        <v>-0.41599863219</v>
      </c>
      <c r="AB662" s="7">
        <v>1.0509268951999999</v>
      </c>
      <c r="AC662" s="7">
        <v>0.10658781482</v>
      </c>
      <c r="AD662" s="8"/>
      <c r="AE662" s="7">
        <v>0.26400389674000002</v>
      </c>
      <c r="AF662" s="7">
        <v>-0.43662758235999999</v>
      </c>
      <c r="AG662" s="4">
        <v>2</v>
      </c>
      <c r="AH662" s="9">
        <v>0</v>
      </c>
      <c r="AI662" s="10">
        <v>0</v>
      </c>
    </row>
    <row r="663" spans="2:35" x14ac:dyDescent="0.2">
      <c r="B663" s="3" t="s">
        <v>1180</v>
      </c>
      <c r="C663" s="3" t="s">
        <v>1692</v>
      </c>
      <c r="D663" s="3" t="s">
        <v>1602</v>
      </c>
      <c r="E663" s="4" t="s">
        <v>1751</v>
      </c>
      <c r="F663" s="3" t="s">
        <v>1972</v>
      </c>
      <c r="G663" s="19">
        <v>45875</v>
      </c>
      <c r="H663" s="19">
        <v>42257</v>
      </c>
      <c r="I663" s="45">
        <v>1.38</v>
      </c>
      <c r="J663" s="45">
        <v>2.68</v>
      </c>
      <c r="K663" s="37"/>
      <c r="L663" s="19">
        <v>45652</v>
      </c>
      <c r="M663" s="43">
        <v>1827.46362</v>
      </c>
      <c r="N663" s="43">
        <v>2864.9986674000002</v>
      </c>
      <c r="O663" s="37"/>
      <c r="Q663" s="6">
        <v>-7.1942446047999998E-3</v>
      </c>
      <c r="R663" s="6">
        <v>-1.4476133227999999E-2</v>
      </c>
      <c r="S663" s="6">
        <v>-0.14285714286000001</v>
      </c>
      <c r="T663" s="6">
        <v>-0.15332160176000001</v>
      </c>
      <c r="U663" s="6">
        <v>-0.37272727273</v>
      </c>
      <c r="V663" s="6">
        <v>-0.58360965317000002</v>
      </c>
      <c r="W663" s="6">
        <v>-0.59649122806999999</v>
      </c>
      <c r="X663" s="6">
        <v>-1.1271954901000001</v>
      </c>
      <c r="Y663" s="6">
        <v>-0.4435483871</v>
      </c>
      <c r="Z663" s="6">
        <v>-0.52234117072999997</v>
      </c>
      <c r="AB663" s="7">
        <v>0.50394922522999996</v>
      </c>
      <c r="AC663" s="7">
        <v>5.2184350924999998E-2</v>
      </c>
      <c r="AD663" s="8">
        <v>-0.62246202416999996</v>
      </c>
      <c r="AE663" s="7">
        <v>0.14814814814999999</v>
      </c>
      <c r="AF663" s="7">
        <v>-0.25352112675999999</v>
      </c>
      <c r="AG663" s="4">
        <v>2</v>
      </c>
      <c r="AH663" s="9">
        <v>0</v>
      </c>
      <c r="AI663" s="10">
        <v>0</v>
      </c>
    </row>
    <row r="664" spans="2:35" x14ac:dyDescent="0.2">
      <c r="B664" s="3" t="s">
        <v>2402</v>
      </c>
      <c r="C664" s="3" t="s">
        <v>2416</v>
      </c>
      <c r="D664" s="3" t="s">
        <v>2427</v>
      </c>
      <c r="E664" s="4" t="s">
        <v>1741</v>
      </c>
      <c r="F664" s="3" t="s">
        <v>1972</v>
      </c>
      <c r="G664" s="19">
        <v>45875</v>
      </c>
      <c r="H664" s="19">
        <v>44753</v>
      </c>
      <c r="I664" s="45">
        <v>4.59</v>
      </c>
      <c r="J664" s="45">
        <v>14.85</v>
      </c>
      <c r="K664" s="37"/>
      <c r="L664" s="19">
        <v>45832</v>
      </c>
      <c r="M664" s="43">
        <v>918.93177000000003</v>
      </c>
      <c r="N664" s="43">
        <v>7424.1695148999997</v>
      </c>
      <c r="O664" s="37"/>
      <c r="Q664" s="6">
        <v>-1.5021459228E-2</v>
      </c>
      <c r="R664" s="6">
        <v>-2.2303347851999999E-2</v>
      </c>
      <c r="S664" s="6">
        <v>-0.45226730310000002</v>
      </c>
      <c r="T664" s="6">
        <v>-0.46273176199999999</v>
      </c>
      <c r="U664" s="6">
        <v>0.37014925373000002</v>
      </c>
      <c r="V664" s="6">
        <v>0.15926687328</v>
      </c>
      <c r="W664" s="6">
        <v>-0.93526093088999995</v>
      </c>
      <c r="X664" s="6">
        <v>-1.4659651928999999</v>
      </c>
      <c r="Y664" s="6">
        <v>-0.48723677595999998</v>
      </c>
      <c r="Z664" s="6">
        <v>-0.56602955959000001</v>
      </c>
      <c r="AB664" s="7">
        <v>1.9525306866000001</v>
      </c>
      <c r="AC664" s="7">
        <v>0.25133921050000002</v>
      </c>
      <c r="AD664" s="8">
        <v>4.5401991290000003</v>
      </c>
      <c r="AE664" s="7">
        <v>1.6514285714000001</v>
      </c>
      <c r="AF664" s="7">
        <v>-0.36206896552000001</v>
      </c>
      <c r="AG664" s="4">
        <v>4</v>
      </c>
      <c r="AH664" s="9">
        <v>0</v>
      </c>
      <c r="AI664" s="10">
        <v>0</v>
      </c>
    </row>
    <row r="665" spans="2:35" x14ac:dyDescent="0.2">
      <c r="B665" s="3" t="s">
        <v>2022</v>
      </c>
      <c r="C665" s="3" t="s">
        <v>2133</v>
      </c>
      <c r="D665" s="3" t="s">
        <v>2032</v>
      </c>
      <c r="E665" s="4" t="s">
        <v>1766</v>
      </c>
      <c r="F665" s="3" t="s">
        <v>1961</v>
      </c>
      <c r="G665" s="19">
        <v>45875</v>
      </c>
      <c r="H665" s="19">
        <v>44175</v>
      </c>
      <c r="I665" s="45">
        <v>6.9</v>
      </c>
      <c r="J665" s="45">
        <v>6.95</v>
      </c>
      <c r="K665" s="37"/>
      <c r="L665" s="19">
        <v>45874</v>
      </c>
      <c r="M665" s="43">
        <v>15.7872</v>
      </c>
      <c r="N665" s="43">
        <v>40.915038911000003</v>
      </c>
      <c r="O665" s="37"/>
      <c r="Q665" s="6">
        <v>-7.1942446039000001E-3</v>
      </c>
      <c r="R665" s="6">
        <v>-1.4476133227000001E-2</v>
      </c>
      <c r="S665" s="6">
        <v>0.41683778234000002</v>
      </c>
      <c r="T665" s="6">
        <v>0.40637332343999999</v>
      </c>
      <c r="U665" s="6">
        <v>0.36633663366000002</v>
      </c>
      <c r="V665" s="6">
        <v>0.15545425322</v>
      </c>
      <c r="W665" s="6">
        <v>0.75702172085999997</v>
      </c>
      <c r="X665" s="6">
        <v>0.22631745881000001</v>
      </c>
      <c r="Y665" s="6">
        <v>1.4041811847000001</v>
      </c>
      <c r="Z665" s="6">
        <v>1.3253884010000001</v>
      </c>
      <c r="AB665" s="7">
        <v>0.70561708994000005</v>
      </c>
      <c r="AC665" s="7">
        <v>7.4200013805999998E-2</v>
      </c>
      <c r="AD665" s="8">
        <v>1.039333619</v>
      </c>
      <c r="AE665" s="7">
        <v>0.45976744186000001</v>
      </c>
      <c r="AF665" s="7">
        <v>-0.27652173913</v>
      </c>
      <c r="AG665" s="4">
        <v>6</v>
      </c>
      <c r="AH665" s="9">
        <v>0</v>
      </c>
      <c r="AI665" s="10">
        <v>0</v>
      </c>
    </row>
    <row r="666" spans="2:35" x14ac:dyDescent="0.2">
      <c r="B666" s="3" t="s">
        <v>1898</v>
      </c>
      <c r="C666" s="3" t="s">
        <v>2517</v>
      </c>
      <c r="D666" s="3" t="s">
        <v>1912</v>
      </c>
      <c r="E666" s="4" t="s">
        <v>1751</v>
      </c>
      <c r="F666" s="3" t="s">
        <v>1972</v>
      </c>
      <c r="G666" s="19">
        <v>45875</v>
      </c>
      <c r="H666" s="19">
        <v>44063</v>
      </c>
      <c r="I666" s="45">
        <v>4.7</v>
      </c>
      <c r="J666" s="45">
        <v>9.9700000000000006</v>
      </c>
      <c r="K666" s="37"/>
      <c r="L666" s="19">
        <v>45663</v>
      </c>
      <c r="M666" s="43">
        <v>5393.9831999999997</v>
      </c>
      <c r="N666" s="43">
        <v>5512.5216265999998</v>
      </c>
      <c r="O666" s="37"/>
      <c r="Q666" s="6">
        <v>-3.8854805726000002E-2</v>
      </c>
      <c r="R666" s="6">
        <v>-4.613669435E-2</v>
      </c>
      <c r="S666" s="6">
        <v>-0.11654135338</v>
      </c>
      <c r="T666" s="6">
        <v>-0.12700581227999999</v>
      </c>
      <c r="U666" s="6">
        <v>-0.35616438356000002</v>
      </c>
      <c r="V666" s="6">
        <v>-0.56704676400999998</v>
      </c>
      <c r="W666" s="6">
        <v>-0.66548042704999999</v>
      </c>
      <c r="X666" s="6">
        <v>-1.1961846891000001</v>
      </c>
      <c r="Y666" s="6">
        <v>-0.34722222221999999</v>
      </c>
      <c r="Z666" s="6">
        <v>-0.42601500586000002</v>
      </c>
      <c r="AB666" s="7">
        <v>0.73445175457</v>
      </c>
      <c r="AC666" s="7">
        <v>7.8112715171999997E-2</v>
      </c>
      <c r="AD666" s="8">
        <v>-0.46527516615999998</v>
      </c>
      <c r="AE666" s="7">
        <v>0.139329806</v>
      </c>
      <c r="AF666" s="7">
        <v>-0.19305331178999999</v>
      </c>
      <c r="AG666" s="4">
        <v>3</v>
      </c>
      <c r="AH666" s="9">
        <v>0</v>
      </c>
      <c r="AI666" s="10">
        <v>0</v>
      </c>
    </row>
    <row r="667" spans="2:35" x14ac:dyDescent="0.2">
      <c r="B667" s="3" t="s">
        <v>255</v>
      </c>
      <c r="C667" s="3" t="s">
        <v>617</v>
      </c>
      <c r="D667" s="3" t="s">
        <v>852</v>
      </c>
      <c r="E667" s="4" t="s">
        <v>1745</v>
      </c>
      <c r="F667" s="3" t="s">
        <v>2003</v>
      </c>
      <c r="G667" s="19">
        <v>45875</v>
      </c>
      <c r="H667" s="19">
        <v>40546</v>
      </c>
      <c r="I667" s="45">
        <v>72.3</v>
      </c>
      <c r="J667" s="45">
        <v>74.41</v>
      </c>
      <c r="K667" s="37"/>
      <c r="L667" s="19">
        <v>45838</v>
      </c>
      <c r="M667" s="43">
        <v>40969.662600000003</v>
      </c>
      <c r="N667" s="43">
        <v>75500.890241999994</v>
      </c>
      <c r="O667" s="37"/>
      <c r="Q667" s="6">
        <v>2.7670171585000001E-4</v>
      </c>
      <c r="R667" s="6">
        <v>-7.0051869079E-3</v>
      </c>
      <c r="S667" s="6">
        <v>8.5088575834000001E-3</v>
      </c>
      <c r="T667" s="6">
        <v>-1.9556013176000001E-3</v>
      </c>
      <c r="U667" s="6">
        <v>0.20504356664000001</v>
      </c>
      <c r="V667" s="6">
        <v>-5.8388138059000004E-3</v>
      </c>
      <c r="W667" s="6">
        <v>0.23542414</v>
      </c>
      <c r="X667" s="6">
        <v>-0.29528012204999998</v>
      </c>
      <c r="Y667" s="6">
        <v>0.25221292814000001</v>
      </c>
      <c r="Z667" s="6">
        <v>0.17342014450000001</v>
      </c>
      <c r="AB667" s="7">
        <v>0.22697863988</v>
      </c>
      <c r="AC667" s="7">
        <v>2.3400789652000001E-2</v>
      </c>
      <c r="AD667" s="8">
        <v>0.76608781569999995</v>
      </c>
      <c r="AE667" s="7">
        <v>0.11263526901</v>
      </c>
      <c r="AF667" s="7">
        <v>-8.7268551745000006E-2</v>
      </c>
      <c r="AG667" s="4">
        <v>6</v>
      </c>
      <c r="AH667" s="9">
        <v>4.8981835564000001E-2</v>
      </c>
      <c r="AI667" s="10">
        <v>0.61482000000000003</v>
      </c>
    </row>
    <row r="668" spans="2:35" x14ac:dyDescent="0.2">
      <c r="B668" s="3" t="s">
        <v>1896</v>
      </c>
      <c r="C668" s="3" t="s">
        <v>3104</v>
      </c>
      <c r="D668" s="3" t="s">
        <v>1910</v>
      </c>
      <c r="E668" s="4" t="s">
        <v>1749</v>
      </c>
      <c r="F668" s="3" t="s">
        <v>2005</v>
      </c>
      <c r="G668" s="19">
        <v>45331</v>
      </c>
      <c r="H668" s="19">
        <v>43836</v>
      </c>
      <c r="I668" s="45">
        <v>6.57</v>
      </c>
      <c r="J668" s="45">
        <v>7.66</v>
      </c>
      <c r="K668" s="37"/>
      <c r="L668" s="19">
        <v>45138</v>
      </c>
      <c r="M668" s="43">
        <v>10243.332990000001</v>
      </c>
      <c r="N668" s="43">
        <v>6916.6244693999997</v>
      </c>
      <c r="O668" s="37"/>
      <c r="Q668" s="6">
        <v>0</v>
      </c>
      <c r="R668" s="6">
        <v>-5.7424003243999999E-3</v>
      </c>
      <c r="S668" s="6">
        <v>-7.5528700908999999E-3</v>
      </c>
      <c r="T668" s="6">
        <v>-6.4340423963999999E-2</v>
      </c>
      <c r="U668" s="6">
        <v>0.19021739131000001</v>
      </c>
      <c r="V668" s="6">
        <v>-4.1342084376000003E-2</v>
      </c>
      <c r="W668" s="6">
        <v>-0.65074183695999999</v>
      </c>
      <c r="X668" s="6">
        <v>-0.93591555468999998</v>
      </c>
      <c r="Y668" s="6">
        <v>-3.9473684209999998E-2</v>
      </c>
      <c r="Z668" s="6">
        <v>-9.3307887943999995E-2</v>
      </c>
      <c r="AB668" s="7">
        <v>0.51515303355999997</v>
      </c>
      <c r="AC668" s="7">
        <v>5.3016091236999997E-2</v>
      </c>
      <c r="AD668" s="8"/>
      <c r="AE668" s="7">
        <v>0.33200000000000002</v>
      </c>
      <c r="AF668" s="7">
        <v>-0.20626631853999999</v>
      </c>
      <c r="AG668" s="4">
        <v>4</v>
      </c>
      <c r="AH668" s="9">
        <v>0</v>
      </c>
      <c r="AI668" s="10">
        <v>0</v>
      </c>
    </row>
    <row r="669" spans="2:35" x14ac:dyDescent="0.2">
      <c r="B669" s="3" t="s">
        <v>2625</v>
      </c>
      <c r="C669" s="3" t="s">
        <v>2690</v>
      </c>
      <c r="D669" s="3" t="s">
        <v>2663</v>
      </c>
      <c r="E669" s="4" t="s">
        <v>1741</v>
      </c>
      <c r="F669" s="3" t="s">
        <v>2912</v>
      </c>
      <c r="G669" s="19">
        <v>45875</v>
      </c>
      <c r="H669" s="19">
        <v>45180</v>
      </c>
      <c r="I669" s="45">
        <v>1.105</v>
      </c>
      <c r="J669" s="45">
        <v>5.63</v>
      </c>
      <c r="K669" s="37"/>
      <c r="L669" s="19">
        <v>45826</v>
      </c>
      <c r="M669" s="43">
        <v>10.111855</v>
      </c>
      <c r="N669" s="43">
        <v>961.12132308000002</v>
      </c>
      <c r="O669" s="37"/>
      <c r="Q669" s="6">
        <v>-1.3392857144E-2</v>
      </c>
      <c r="R669" s="6">
        <v>-2.0674745768000002E-2</v>
      </c>
      <c r="S669" s="6">
        <v>7.281553398E-2</v>
      </c>
      <c r="T669" s="6">
        <v>6.2351075079E-2</v>
      </c>
      <c r="U669" s="6">
        <v>-0.37882961381000002</v>
      </c>
      <c r="V669" s="6">
        <v>-0.58971199424999998</v>
      </c>
      <c r="W669" s="6"/>
      <c r="X669" s="6"/>
      <c r="Y669" s="6">
        <v>-6.3559322033999999E-2</v>
      </c>
      <c r="Z669" s="6">
        <v>-0.14235210567000001</v>
      </c>
      <c r="AB669" s="7">
        <v>1.7636922062</v>
      </c>
      <c r="AC669" s="7">
        <v>0.19294040025</v>
      </c>
      <c r="AD669" s="8">
        <v>1.2168447648</v>
      </c>
      <c r="AE669" s="7">
        <v>0.14806866953</v>
      </c>
      <c r="AF669" s="7">
        <v>-0.42469135803000002</v>
      </c>
      <c r="AG669" s="4">
        <v>7</v>
      </c>
      <c r="AH669" s="9">
        <v>0</v>
      </c>
      <c r="AI669" s="10">
        <v>0</v>
      </c>
    </row>
    <row r="670" spans="2:35" x14ac:dyDescent="0.2">
      <c r="B670" s="3" t="s">
        <v>256</v>
      </c>
      <c r="C670" s="3" t="s">
        <v>2505</v>
      </c>
      <c r="D670" s="3" t="s">
        <v>853</v>
      </c>
      <c r="E670" s="4" t="s">
        <v>1770</v>
      </c>
      <c r="F670" s="3" t="s">
        <v>2011</v>
      </c>
      <c r="G670" s="19">
        <v>45875</v>
      </c>
      <c r="H670" s="19">
        <v>40546</v>
      </c>
      <c r="I670" s="45">
        <v>2.8</v>
      </c>
      <c r="J670" s="45">
        <v>5.2</v>
      </c>
      <c r="K670" s="37"/>
      <c r="L670" s="19">
        <v>45680</v>
      </c>
      <c r="M670" s="43">
        <v>28.072800000000001</v>
      </c>
      <c r="N670" s="43">
        <v>31.493885917</v>
      </c>
      <c r="O670" s="37"/>
      <c r="Q670" s="6">
        <v>1.0830324909000001E-2</v>
      </c>
      <c r="R670" s="6">
        <v>3.5484362852000002E-3</v>
      </c>
      <c r="S670" s="6">
        <v>-0.18840579709999999</v>
      </c>
      <c r="T670" s="6">
        <v>-0.198870256</v>
      </c>
      <c r="U670" s="6">
        <v>-0.34892805654999998</v>
      </c>
      <c r="V670" s="6">
        <v>-0.55981043699999999</v>
      </c>
      <c r="W670" s="6">
        <v>-0.64285714285999995</v>
      </c>
      <c r="X670" s="6">
        <v>-1.1735614049</v>
      </c>
      <c r="Y670" s="6">
        <v>-0.41666666667000002</v>
      </c>
      <c r="Z670" s="6">
        <v>-0.49545945029999999</v>
      </c>
      <c r="AB670" s="7"/>
      <c r="AC670" s="7"/>
      <c r="AD670" s="8"/>
      <c r="AE670" s="7">
        <v>0.10758721639</v>
      </c>
      <c r="AF670" s="7">
        <v>-0.26923076923</v>
      </c>
      <c r="AG670" s="4">
        <v>6</v>
      </c>
      <c r="AH670" s="9">
        <v>0</v>
      </c>
      <c r="AI670" s="10">
        <v>0</v>
      </c>
    </row>
    <row r="671" spans="2:35" x14ac:dyDescent="0.2">
      <c r="B671" s="3" t="s">
        <v>2084</v>
      </c>
      <c r="C671" s="3" t="s">
        <v>1881</v>
      </c>
      <c r="D671" s="3" t="s">
        <v>2087</v>
      </c>
      <c r="E671" s="4" t="s">
        <v>1745</v>
      </c>
      <c r="F671" s="3" t="s">
        <v>1984</v>
      </c>
      <c r="G671" s="19">
        <v>45875</v>
      </c>
      <c r="H671" s="19">
        <v>40546</v>
      </c>
      <c r="I671" s="45">
        <v>14.1</v>
      </c>
      <c r="J671" s="45">
        <v>14.49</v>
      </c>
      <c r="K671" s="37"/>
      <c r="L671" s="19">
        <v>45811</v>
      </c>
      <c r="M671" s="43">
        <v>38915.478300000002</v>
      </c>
      <c r="N671" s="43">
        <v>65371.666656000001</v>
      </c>
      <c r="O671" s="37"/>
      <c r="Q671" s="6">
        <v>4.9893086251999999E-3</v>
      </c>
      <c r="R671" s="6">
        <v>-2.2925799985E-3</v>
      </c>
      <c r="S671" s="6">
        <v>4.9107142856999998E-2</v>
      </c>
      <c r="T671" s="6">
        <v>3.8642683955999999E-2</v>
      </c>
      <c r="U671" s="6">
        <v>0.77219500329000001</v>
      </c>
      <c r="V671" s="6">
        <v>0.56131262285000005</v>
      </c>
      <c r="W671" s="6">
        <v>1.9279751698000001</v>
      </c>
      <c r="X671" s="6">
        <v>1.3972709078000001</v>
      </c>
      <c r="Y671" s="6">
        <v>0.43431684449000002</v>
      </c>
      <c r="Z671" s="6">
        <v>0.35552406085999999</v>
      </c>
      <c r="AB671" s="7">
        <v>0.32222762433000002</v>
      </c>
      <c r="AC671" s="7">
        <v>3.3206924598000002E-2</v>
      </c>
      <c r="AD671" s="8">
        <v>2.3681639645999999</v>
      </c>
      <c r="AE671" s="7">
        <v>0.13450834879000001</v>
      </c>
      <c r="AF671" s="7">
        <v>-1.6441005801999999E-2</v>
      </c>
      <c r="AG671" s="4">
        <v>9</v>
      </c>
      <c r="AH671" s="9">
        <v>6.4945704056999995E-2</v>
      </c>
      <c r="AI671" s="10">
        <v>0.27212249999999999</v>
      </c>
    </row>
    <row r="672" spans="2:35" x14ac:dyDescent="0.2">
      <c r="B672" s="3" t="s">
        <v>257</v>
      </c>
      <c r="C672" s="3" t="s">
        <v>618</v>
      </c>
      <c r="D672" s="3" t="s">
        <v>854</v>
      </c>
      <c r="E672" s="4" t="s">
        <v>1745</v>
      </c>
      <c r="F672" s="3" t="s">
        <v>1978</v>
      </c>
      <c r="G672" s="19">
        <v>45875</v>
      </c>
      <c r="H672" s="19">
        <v>40920</v>
      </c>
      <c r="I672" s="45">
        <v>15.98</v>
      </c>
      <c r="J672" s="45">
        <v>16.988636186000001</v>
      </c>
      <c r="K672" s="37"/>
      <c r="L672" s="19">
        <v>45671</v>
      </c>
      <c r="M672" s="43">
        <v>4525.6958000000004</v>
      </c>
      <c r="N672" s="43">
        <v>7349.9376873000001</v>
      </c>
      <c r="O672" s="37"/>
      <c r="Q672" s="6">
        <v>-7.4534161495000001E-3</v>
      </c>
      <c r="R672" s="6">
        <v>-1.4735304773E-2</v>
      </c>
      <c r="S672" s="6">
        <v>4.9244911358999999E-2</v>
      </c>
      <c r="T672" s="6">
        <v>3.8780452457999999E-2</v>
      </c>
      <c r="U672" s="6">
        <v>4.6656694239999998E-2</v>
      </c>
      <c r="V672" s="6">
        <v>-0.16422568621</v>
      </c>
      <c r="W672" s="6">
        <v>0.47555099896000003</v>
      </c>
      <c r="X672" s="6">
        <v>-5.5153263089000003E-2</v>
      </c>
      <c r="Y672" s="6">
        <v>4.8479367746E-2</v>
      </c>
      <c r="Z672" s="6">
        <v>-3.0313415888E-2</v>
      </c>
      <c r="AB672" s="7">
        <v>0.31424242642</v>
      </c>
      <c r="AC672" s="7">
        <v>3.2342333394E-2</v>
      </c>
      <c r="AD672" s="8">
        <v>0.28767999933999999</v>
      </c>
      <c r="AE672" s="7">
        <v>0.12056182252</v>
      </c>
      <c r="AF672" s="7">
        <v>-0.1200253048</v>
      </c>
      <c r="AG672" s="4">
        <v>5</v>
      </c>
      <c r="AH672" s="9">
        <v>1.2928248222E-2</v>
      </c>
      <c r="AI672" s="10">
        <v>0.2</v>
      </c>
    </row>
    <row r="673" spans="2:35" x14ac:dyDescent="0.2">
      <c r="B673" s="3" t="s">
        <v>258</v>
      </c>
      <c r="C673" s="3" t="s">
        <v>619</v>
      </c>
      <c r="D673" s="3" t="s">
        <v>855</v>
      </c>
      <c r="E673" s="4" t="s">
        <v>1768</v>
      </c>
      <c r="F673" s="3" t="s">
        <v>1978</v>
      </c>
      <c r="G673" s="19">
        <v>45273</v>
      </c>
      <c r="H673" s="19">
        <v>40546</v>
      </c>
      <c r="I673" s="45">
        <v>2.27</v>
      </c>
      <c r="J673" s="45">
        <v>2.87</v>
      </c>
      <c r="K673" s="37"/>
      <c r="L673" s="19">
        <v>44986</v>
      </c>
      <c r="M673" s="43">
        <v>99.06053</v>
      </c>
      <c r="N673" s="43">
        <v>465.28507489999998</v>
      </c>
      <c r="O673" s="37"/>
      <c r="Q673" s="6">
        <v>-8.7336244541999994E-3</v>
      </c>
      <c r="R673" s="6">
        <v>-2.2384377087000001E-2</v>
      </c>
      <c r="S673" s="6">
        <v>2.2522522521999998E-2</v>
      </c>
      <c r="T673" s="6">
        <v>-4.4469804438999998E-2</v>
      </c>
      <c r="U673" s="6">
        <v>0.33529411765</v>
      </c>
      <c r="V673" s="6">
        <v>0.16427425272999999</v>
      </c>
      <c r="W673" s="6">
        <v>-9.5617529879999996E-2</v>
      </c>
      <c r="X673" s="6">
        <v>-0.38049303009000002</v>
      </c>
      <c r="Y673" s="6">
        <v>0.29714285713999999</v>
      </c>
      <c r="Z673" s="6">
        <v>7.1178538872E-2</v>
      </c>
      <c r="AB673" s="7">
        <v>0.57605170978999998</v>
      </c>
      <c r="AC673" s="7">
        <v>6.0280606719999998E-2</v>
      </c>
      <c r="AD673" s="8"/>
      <c r="AE673" s="7">
        <v>0.44329896906999999</v>
      </c>
      <c r="AF673" s="7">
        <v>-0.35357142857000001</v>
      </c>
      <c r="AG673" s="4">
        <v>6</v>
      </c>
      <c r="AH673" s="9">
        <v>0</v>
      </c>
      <c r="AI673" s="10">
        <v>0</v>
      </c>
    </row>
    <row r="674" spans="2:35" x14ac:dyDescent="0.2">
      <c r="B674" s="3" t="s">
        <v>3001</v>
      </c>
      <c r="C674" s="3" t="s">
        <v>2805</v>
      </c>
      <c r="D674" s="3" t="s">
        <v>3172</v>
      </c>
      <c r="E674" s="4" t="s">
        <v>1747</v>
      </c>
      <c r="F674" s="3" t="s">
        <v>1956</v>
      </c>
      <c r="G674" s="19">
        <v>45875</v>
      </c>
      <c r="H674" s="19">
        <v>40689</v>
      </c>
      <c r="I674" s="45">
        <v>55.09</v>
      </c>
      <c r="J674" s="45">
        <v>55.33</v>
      </c>
      <c r="K674" s="37"/>
      <c r="L674" s="19">
        <v>45838</v>
      </c>
      <c r="M674" s="43">
        <v>518519.47525000002</v>
      </c>
      <c r="N674" s="43">
        <v>616730.56307999999</v>
      </c>
      <c r="O674" s="37"/>
      <c r="Q674" s="6">
        <v>-1.4500634397000001E-3</v>
      </c>
      <c r="R674" s="6">
        <v>-8.7319520634999998E-3</v>
      </c>
      <c r="S674" s="6">
        <v>9.6318407960999997E-2</v>
      </c>
      <c r="T674" s="6">
        <v>8.5853949060000004E-2</v>
      </c>
      <c r="U674" s="6"/>
      <c r="V674" s="6"/>
      <c r="W674" s="6"/>
      <c r="X674" s="6"/>
      <c r="Y674" s="6">
        <v>0.98880866426000003</v>
      </c>
      <c r="Z674" s="6">
        <v>0.91001588063000005</v>
      </c>
      <c r="AB674" s="7"/>
      <c r="AC674" s="7"/>
      <c r="AD674" s="8"/>
      <c r="AE674" s="7">
        <v>0.61680598328000003</v>
      </c>
      <c r="AF674" s="7">
        <v>-0.35026161896000002</v>
      </c>
      <c r="AG674" s="4"/>
      <c r="AH674" s="9"/>
      <c r="AI674" s="10">
        <v>0</v>
      </c>
    </row>
    <row r="675" spans="2:35" x14ac:dyDescent="0.2">
      <c r="B675" s="3" t="s">
        <v>2023</v>
      </c>
      <c r="C675" s="3" t="s">
        <v>2103</v>
      </c>
      <c r="D675" s="3" t="s">
        <v>2033</v>
      </c>
      <c r="E675" s="4" t="s">
        <v>1752</v>
      </c>
      <c r="F675" s="3" t="s">
        <v>1958</v>
      </c>
      <c r="G675" s="19">
        <v>45405</v>
      </c>
      <c r="H675" s="19">
        <v>44153</v>
      </c>
      <c r="I675" s="45">
        <v>29.45</v>
      </c>
      <c r="J675" s="45">
        <v>29.45</v>
      </c>
      <c r="K675" s="37"/>
      <c r="L675" s="19">
        <v>45405</v>
      </c>
      <c r="M675" s="43">
        <v>6241.7802499999998</v>
      </c>
      <c r="N675" s="43">
        <v>4294.4553177999996</v>
      </c>
      <c r="O675" s="37"/>
      <c r="Q675" s="6">
        <v>6.7957866122E-4</v>
      </c>
      <c r="R675" s="6">
        <v>-1.1285056311E-2</v>
      </c>
      <c r="S675" s="6">
        <v>2.0797227036E-2</v>
      </c>
      <c r="T675" s="6">
        <v>5.2059048373000003E-2</v>
      </c>
      <c r="U675" s="6">
        <v>1.1961222968</v>
      </c>
      <c r="V675" s="6">
        <v>0.96943172797999999</v>
      </c>
      <c r="W675" s="6">
        <v>-0.28030303029999998</v>
      </c>
      <c r="X675" s="6">
        <v>-0.49330393696000002</v>
      </c>
      <c r="Y675" s="6">
        <v>2.8641285366E-2</v>
      </c>
      <c r="Z675" s="6">
        <v>-3.4404986723999997E-2</v>
      </c>
      <c r="AB675" s="7">
        <v>0.77093571250000004</v>
      </c>
      <c r="AC675" s="7">
        <v>0.11662233254</v>
      </c>
      <c r="AD675" s="8"/>
      <c r="AE675" s="7">
        <v>1.0275092937000001</v>
      </c>
      <c r="AF675" s="7">
        <v>-4.4444444445000002E-2</v>
      </c>
      <c r="AG675" s="4">
        <v>5</v>
      </c>
      <c r="AH675" s="9">
        <v>0</v>
      </c>
      <c r="AI675" s="10">
        <v>0</v>
      </c>
    </row>
    <row r="676" spans="2:35" x14ac:dyDescent="0.2">
      <c r="B676" s="3" t="s">
        <v>1181</v>
      </c>
      <c r="C676" s="3" t="s">
        <v>1693</v>
      </c>
      <c r="D676" s="3" t="s">
        <v>1603</v>
      </c>
      <c r="E676" s="4" t="s">
        <v>914</v>
      </c>
      <c r="F676" s="3" t="s">
        <v>1972</v>
      </c>
      <c r="G676" s="19">
        <v>45875</v>
      </c>
      <c r="H676" s="19">
        <v>40546</v>
      </c>
      <c r="I676" s="45">
        <v>23.5</v>
      </c>
      <c r="J676" s="45">
        <v>29.3</v>
      </c>
      <c r="K676" s="37"/>
      <c r="L676" s="19">
        <v>45861</v>
      </c>
      <c r="M676" s="43">
        <v>6297.1305000000002</v>
      </c>
      <c r="N676" s="43">
        <v>7728.2562074999996</v>
      </c>
      <c r="O676" s="37"/>
      <c r="Q676" s="6">
        <v>5.6179775282000001E-2</v>
      </c>
      <c r="R676" s="6">
        <v>4.8897886658000003E-2</v>
      </c>
      <c r="S676" s="6">
        <v>-0.10951117847</v>
      </c>
      <c r="T676" s="6">
        <v>-0.11997563737</v>
      </c>
      <c r="U676" s="6">
        <v>7.9353612166999996</v>
      </c>
      <c r="V676" s="6">
        <v>7.7244788363000003</v>
      </c>
      <c r="W676" s="6">
        <v>4.1422319475</v>
      </c>
      <c r="X676" s="6">
        <v>3.6115276854</v>
      </c>
      <c r="Y676" s="6">
        <v>1.8554070474</v>
      </c>
      <c r="Z676" s="6">
        <v>1.7766142638</v>
      </c>
      <c r="AB676" s="7">
        <v>1.1781936727</v>
      </c>
      <c r="AC676" s="7">
        <v>0.13654648152000001</v>
      </c>
      <c r="AD676" s="8">
        <v>13.054582608</v>
      </c>
      <c r="AE676" s="7">
        <v>1.4951076321000001</v>
      </c>
      <c r="AF676" s="7">
        <v>-0.20901960784000001</v>
      </c>
      <c r="AG676" s="4">
        <v>8</v>
      </c>
      <c r="AH676" s="9">
        <v>0</v>
      </c>
      <c r="AI676" s="10">
        <v>0</v>
      </c>
    </row>
    <row r="677" spans="2:35" x14ac:dyDescent="0.2">
      <c r="B677" s="3" t="s">
        <v>1182</v>
      </c>
      <c r="C677" s="3" t="s">
        <v>1694</v>
      </c>
      <c r="D677" s="3" t="s">
        <v>1604</v>
      </c>
      <c r="E677" s="4" t="s">
        <v>1743</v>
      </c>
      <c r="F677" s="3" t="s">
        <v>1960</v>
      </c>
      <c r="G677" s="19">
        <v>45026</v>
      </c>
      <c r="H677" s="19">
        <v>40554</v>
      </c>
      <c r="I677" s="45">
        <v>30.03</v>
      </c>
      <c r="J677" s="45">
        <v>30.03</v>
      </c>
      <c r="K677" s="37"/>
      <c r="L677" s="19">
        <v>45026</v>
      </c>
      <c r="M677" s="43">
        <v>1355.5842299999999</v>
      </c>
      <c r="N677" s="43">
        <v>1614.2606871</v>
      </c>
      <c r="O677" s="37"/>
      <c r="Q677" s="6">
        <v>1.6587677725E-2</v>
      </c>
      <c r="R677" s="6">
        <v>1.5591336658999999E-2</v>
      </c>
      <c r="S677" s="6">
        <v>3.4090909090000003E-2</v>
      </c>
      <c r="T677" s="6">
        <v>-3.0007040201E-2</v>
      </c>
      <c r="U677" s="6">
        <v>1.9806451613</v>
      </c>
      <c r="V677" s="6">
        <v>2.0651251847999998</v>
      </c>
      <c r="W677" s="6">
        <v>-0.27638554217</v>
      </c>
      <c r="X677" s="6">
        <v>-0.74927985076000003</v>
      </c>
      <c r="Y677" s="6">
        <v>0.90123456790000001</v>
      </c>
      <c r="Z677" s="6">
        <v>0.83101448716000004</v>
      </c>
      <c r="AB677" s="7">
        <v>0.65350103553000005</v>
      </c>
      <c r="AC677" s="7">
        <v>6.9366109886000005E-2</v>
      </c>
      <c r="AD677" s="8"/>
      <c r="AE677" s="7">
        <v>0.78273137696999995</v>
      </c>
      <c r="AF677" s="7">
        <v>-9.3457943924999995E-2</v>
      </c>
      <c r="AG677" s="4">
        <v>9</v>
      </c>
      <c r="AH677" s="9">
        <v>0</v>
      </c>
      <c r="AI677" s="10">
        <v>0</v>
      </c>
    </row>
    <row r="678" spans="2:35" x14ac:dyDescent="0.2">
      <c r="B678" s="3" t="s">
        <v>1183</v>
      </c>
      <c r="C678" s="3" t="s">
        <v>1695</v>
      </c>
      <c r="D678" s="3" t="s">
        <v>1605</v>
      </c>
      <c r="E678" s="4" t="s">
        <v>1743</v>
      </c>
      <c r="F678" s="3" t="s">
        <v>1961</v>
      </c>
      <c r="G678" s="19">
        <v>45357</v>
      </c>
      <c r="H678" s="19">
        <v>40546</v>
      </c>
      <c r="I678" s="45">
        <v>0.2</v>
      </c>
      <c r="J678" s="45">
        <v>26.88</v>
      </c>
      <c r="K678" s="37"/>
      <c r="L678" s="19">
        <v>45037</v>
      </c>
      <c r="M678" s="43">
        <v>432.82</v>
      </c>
      <c r="N678" s="43">
        <v>150.83045078999999</v>
      </c>
      <c r="O678" s="37"/>
      <c r="Q678" s="6">
        <v>-0.45945945946</v>
      </c>
      <c r="R678" s="6">
        <v>-0.46460058947999999</v>
      </c>
      <c r="S678" s="6">
        <v>-0.57885870709999998</v>
      </c>
      <c r="T678" s="6">
        <v>-0.60924284348000002</v>
      </c>
      <c r="U678" s="6">
        <v>-0.99088589136000005</v>
      </c>
      <c r="V678" s="6">
        <v>-1.2518123763</v>
      </c>
      <c r="W678" s="6">
        <v>-0.99989868287999994</v>
      </c>
      <c r="X678" s="6">
        <v>-1.3285919992999999</v>
      </c>
      <c r="Y678" s="6">
        <v>-0.62425014419000002</v>
      </c>
      <c r="Z678" s="6">
        <v>-0.69446857964999997</v>
      </c>
      <c r="AB678" s="7">
        <v>1.7500393485000001</v>
      </c>
      <c r="AC678" s="7">
        <v>0.16437226958000001</v>
      </c>
      <c r="AD678" s="8"/>
      <c r="AE678" s="7">
        <v>0.125</v>
      </c>
      <c r="AF678" s="7">
        <v>-0.75075528701000005</v>
      </c>
      <c r="AG678" s="4">
        <v>3</v>
      </c>
      <c r="AH678" s="9">
        <v>0</v>
      </c>
      <c r="AI678" s="10">
        <v>0</v>
      </c>
    </row>
    <row r="679" spans="2:35" x14ac:dyDescent="0.2">
      <c r="B679" s="3" t="s">
        <v>2843</v>
      </c>
      <c r="C679" s="3" t="s">
        <v>2940</v>
      </c>
      <c r="D679" s="3" t="s">
        <v>2893</v>
      </c>
      <c r="E679" s="4" t="s">
        <v>1741</v>
      </c>
      <c r="F679" s="3" t="s">
        <v>1960</v>
      </c>
      <c r="G679" s="19">
        <v>45875</v>
      </c>
      <c r="H679" s="19">
        <v>45638</v>
      </c>
      <c r="I679" s="45">
        <v>1.9</v>
      </c>
      <c r="J679" s="45"/>
      <c r="K679" s="37"/>
      <c r="L679" s="19"/>
      <c r="M679" s="43">
        <v>355.90039999999999</v>
      </c>
      <c r="N679" s="43">
        <v>5578.2139516999996</v>
      </c>
      <c r="O679" s="37"/>
      <c r="Q679" s="6">
        <v>1.0638297872E-2</v>
      </c>
      <c r="R679" s="6">
        <v>3.3564092481999999E-3</v>
      </c>
      <c r="S679" s="6">
        <v>0.24183006536000001</v>
      </c>
      <c r="T679" s="6">
        <v>0.23136560646000001</v>
      </c>
      <c r="U679" s="6"/>
      <c r="V679" s="6"/>
      <c r="W679" s="6"/>
      <c r="X679" s="6"/>
      <c r="Y679" s="6">
        <v>-0.67521367520999998</v>
      </c>
      <c r="Z679" s="6">
        <v>-0.75400645884999995</v>
      </c>
      <c r="AB679" s="7"/>
      <c r="AC679" s="7"/>
      <c r="AD679" s="8"/>
      <c r="AE679" s="7">
        <v>1.1207658321</v>
      </c>
      <c r="AF679" s="7">
        <v>-0.76249999999999996</v>
      </c>
      <c r="AG679" s="4"/>
      <c r="AH679" s="9"/>
      <c r="AI679" s="10"/>
    </row>
    <row r="680" spans="2:35" x14ac:dyDescent="0.2">
      <c r="B680" s="3" t="s">
        <v>1184</v>
      </c>
      <c r="C680" s="3" t="s">
        <v>1696</v>
      </c>
      <c r="D680" s="3" t="s">
        <v>1606</v>
      </c>
      <c r="E680" s="4" t="s">
        <v>1741</v>
      </c>
      <c r="F680" s="3" t="s">
        <v>1988</v>
      </c>
      <c r="G680" s="19">
        <v>45875</v>
      </c>
      <c r="H680" s="19">
        <v>40546</v>
      </c>
      <c r="I680" s="45">
        <v>131.63</v>
      </c>
      <c r="J680" s="45">
        <v>140.56</v>
      </c>
      <c r="K680" s="37"/>
      <c r="L680" s="19">
        <v>45861</v>
      </c>
      <c r="M680" s="43">
        <v>94500.204490000004</v>
      </c>
      <c r="N680" s="43">
        <v>112925.22179</v>
      </c>
      <c r="O680" s="37"/>
      <c r="Q680" s="6">
        <v>2.589686952E-3</v>
      </c>
      <c r="R680" s="6">
        <v>-4.6922016718000002E-3</v>
      </c>
      <c r="S680" s="6">
        <v>-9.1832894259E-3</v>
      </c>
      <c r="T680" s="6">
        <v>-1.9647748327E-2</v>
      </c>
      <c r="U680" s="6">
        <v>0.56177476048999997</v>
      </c>
      <c r="V680" s="6">
        <v>0.35089238005000001</v>
      </c>
      <c r="W680" s="6">
        <v>0.58880655320999997</v>
      </c>
      <c r="X680" s="6">
        <v>5.8102291154999999E-2</v>
      </c>
      <c r="Y680" s="6">
        <v>0.50132427816000003</v>
      </c>
      <c r="Z680" s="6">
        <v>0.42253149451999999</v>
      </c>
      <c r="AB680" s="7">
        <v>0.40938028340999999</v>
      </c>
      <c r="AC680" s="7">
        <v>4.2755112305000002E-2</v>
      </c>
      <c r="AD680" s="8">
        <v>1.6629477855000001</v>
      </c>
      <c r="AE680" s="7">
        <v>0.16895322032999999</v>
      </c>
      <c r="AF680" s="7">
        <v>-0.13902256443</v>
      </c>
      <c r="AG680" s="4">
        <v>9</v>
      </c>
      <c r="AH680" s="9">
        <v>3.1905503634999999E-2</v>
      </c>
      <c r="AI680" s="10">
        <v>0.55305000000000004</v>
      </c>
    </row>
    <row r="681" spans="2:35" x14ac:dyDescent="0.2">
      <c r="B681" s="3" t="s">
        <v>2331</v>
      </c>
      <c r="C681" s="3" t="s">
        <v>3105</v>
      </c>
      <c r="D681" s="3" t="s">
        <v>2335</v>
      </c>
      <c r="E681" s="4" t="s">
        <v>409</v>
      </c>
      <c r="F681" s="3" t="s">
        <v>1961</v>
      </c>
      <c r="G681" s="19">
        <v>45649</v>
      </c>
      <c r="H681" s="19">
        <v>44545</v>
      </c>
      <c r="I681" s="45">
        <v>0.25309999999999999</v>
      </c>
      <c r="J681" s="45">
        <v>1.55</v>
      </c>
      <c r="K681" s="37"/>
      <c r="L681" s="19">
        <v>45288</v>
      </c>
      <c r="M681" s="43">
        <v>1471.7737159000001</v>
      </c>
      <c r="N681" s="43">
        <v>4356.1512626000003</v>
      </c>
      <c r="O681" s="37"/>
      <c r="Q681" s="6">
        <v>4.1992589541999997E-2</v>
      </c>
      <c r="R681" s="6">
        <v>3.4705269848999999E-2</v>
      </c>
      <c r="S681" s="6">
        <v>-0.14075230853000001</v>
      </c>
      <c r="T681" s="6">
        <v>-0.14154469094</v>
      </c>
      <c r="U681" s="6">
        <v>-0.80679389313000005</v>
      </c>
      <c r="V681" s="6">
        <v>-1.0632681088</v>
      </c>
      <c r="W681" s="6">
        <v>-0.97950607287000002</v>
      </c>
      <c r="X681" s="6">
        <v>-1.2436481528000001</v>
      </c>
      <c r="Y681" s="6">
        <v>-0.82898648648999995</v>
      </c>
      <c r="Z681" s="6">
        <v>-1.0814567003</v>
      </c>
      <c r="AB681" s="7">
        <v>1.5943155434</v>
      </c>
      <c r="AC681" s="7">
        <v>0.20584874062</v>
      </c>
      <c r="AD681" s="8"/>
      <c r="AE681" s="7">
        <v>0.50804020100000002</v>
      </c>
      <c r="AF681" s="7">
        <v>-0.54700660141000002</v>
      </c>
      <c r="AG681" s="4">
        <v>2</v>
      </c>
      <c r="AH681" s="9">
        <v>0</v>
      </c>
      <c r="AI681" s="10">
        <v>0</v>
      </c>
    </row>
    <row r="682" spans="2:35" x14ac:dyDescent="0.2">
      <c r="B682" s="3" t="s">
        <v>2844</v>
      </c>
      <c r="C682" s="3" t="s">
        <v>2941</v>
      </c>
      <c r="D682" s="3" t="s">
        <v>2894</v>
      </c>
      <c r="E682" s="4" t="s">
        <v>1750</v>
      </c>
      <c r="F682" s="3" t="s">
        <v>1960</v>
      </c>
      <c r="G682" s="19">
        <v>45875</v>
      </c>
      <c r="H682" s="19">
        <v>45643</v>
      </c>
      <c r="I682" s="45">
        <v>0.80020000000000002</v>
      </c>
      <c r="J682" s="45"/>
      <c r="K682" s="37"/>
      <c r="L682" s="19"/>
      <c r="M682" s="43">
        <v>128.62814900000001</v>
      </c>
      <c r="N682" s="43">
        <v>2484.4348942000001</v>
      </c>
      <c r="O682" s="37"/>
      <c r="Q682" s="6">
        <v>9.6164383561999994E-2</v>
      </c>
      <c r="R682" s="6">
        <v>8.8882494938000003E-2</v>
      </c>
      <c r="S682" s="6">
        <v>-0.15007966012000001</v>
      </c>
      <c r="T682" s="6">
        <v>-0.16054411901999999</v>
      </c>
      <c r="U682" s="6"/>
      <c r="V682" s="6"/>
      <c r="W682" s="6"/>
      <c r="X682" s="6"/>
      <c r="Y682" s="6">
        <v>-0.67991999999999997</v>
      </c>
      <c r="Z682" s="6">
        <v>-0.75871278363000005</v>
      </c>
      <c r="AB682" s="7"/>
      <c r="AC682" s="7"/>
      <c r="AD682" s="8"/>
      <c r="AE682" s="7">
        <v>0.63366336633999998</v>
      </c>
      <c r="AF682" s="7">
        <v>-0.52017937219999999</v>
      </c>
      <c r="AG682" s="4"/>
      <c r="AH682" s="9"/>
      <c r="AI682" s="10"/>
    </row>
    <row r="683" spans="2:35" x14ac:dyDescent="0.2">
      <c r="B683" s="3" t="s">
        <v>259</v>
      </c>
      <c r="C683" s="3" t="s">
        <v>620</v>
      </c>
      <c r="D683" s="3" t="s">
        <v>856</v>
      </c>
      <c r="E683" s="4" t="s">
        <v>1741</v>
      </c>
      <c r="F683" s="3" t="s">
        <v>1969</v>
      </c>
      <c r="G683" s="19">
        <v>45875</v>
      </c>
      <c r="H683" s="19">
        <v>40546</v>
      </c>
      <c r="I683" s="45">
        <v>46.2</v>
      </c>
      <c r="J683" s="45">
        <v>80.599999999999994</v>
      </c>
      <c r="K683" s="37"/>
      <c r="L683" s="19">
        <v>45569</v>
      </c>
      <c r="M683" s="43">
        <v>39805.042200000004</v>
      </c>
      <c r="N683" s="43">
        <v>56867.244399000003</v>
      </c>
      <c r="O683" s="37"/>
      <c r="Q683" s="6">
        <v>-9.0090090089000006E-3</v>
      </c>
      <c r="R683" s="6">
        <v>-1.6290897632999998E-2</v>
      </c>
      <c r="S683" s="6">
        <v>-0.10256410256</v>
      </c>
      <c r="T683" s="6">
        <v>-0.11302856146</v>
      </c>
      <c r="U683" s="6">
        <v>-0.36945214029000001</v>
      </c>
      <c r="V683" s="6">
        <v>-0.58033452074000003</v>
      </c>
      <c r="W683" s="6">
        <v>0.73847025403</v>
      </c>
      <c r="X683" s="6">
        <v>0.20776599198000001</v>
      </c>
      <c r="Y683" s="6">
        <v>-0.28014957931000001</v>
      </c>
      <c r="Z683" s="6">
        <v>-0.35894236293999998</v>
      </c>
      <c r="AB683" s="7">
        <v>0.53804251491999999</v>
      </c>
      <c r="AC683" s="7">
        <v>5.4451345787999997E-2</v>
      </c>
      <c r="AD683" s="8">
        <v>-0.54521018940999999</v>
      </c>
      <c r="AE683" s="7">
        <v>0.24586867242999999</v>
      </c>
      <c r="AF683" s="7">
        <v>-0.24026176379</v>
      </c>
      <c r="AG683" s="4">
        <v>7</v>
      </c>
      <c r="AH683" s="9">
        <v>8.1081081081000005E-3</v>
      </c>
      <c r="AI683" s="10">
        <v>0.06</v>
      </c>
    </row>
    <row r="684" spans="2:35" x14ac:dyDescent="0.2">
      <c r="B684" s="3" t="s">
        <v>1148</v>
      </c>
      <c r="C684" s="3" t="s">
        <v>2264</v>
      </c>
      <c r="D684" s="3" t="s">
        <v>1466</v>
      </c>
      <c r="E684" s="4" t="s">
        <v>1741</v>
      </c>
      <c r="F684" s="3" t="s">
        <v>700</v>
      </c>
      <c r="G684" s="19">
        <v>44335</v>
      </c>
      <c r="H684" s="19">
        <v>40546</v>
      </c>
      <c r="I684" s="45">
        <v>9.2200000000000006</v>
      </c>
      <c r="J684" s="45">
        <v>11.74</v>
      </c>
      <c r="K684" s="37"/>
      <c r="L684" s="19">
        <v>44313</v>
      </c>
      <c r="M684" s="43">
        <v>126720.21476</v>
      </c>
      <c r="N684" s="43">
        <v>5832.9671017999999</v>
      </c>
      <c r="O684" s="37"/>
      <c r="Q684" s="6">
        <v>0.24594594594999999</v>
      </c>
      <c r="R684" s="6">
        <v>0.24888938112</v>
      </c>
      <c r="S684" s="6">
        <v>7.7102803738000006E-2</v>
      </c>
      <c r="T684" s="6">
        <v>8.8531347715E-2</v>
      </c>
      <c r="U684" s="6">
        <v>1.5980613164999999</v>
      </c>
      <c r="V684" s="6">
        <v>1.1899995704999999</v>
      </c>
      <c r="W684" s="6">
        <v>-0.35252808989000001</v>
      </c>
      <c r="X684" s="6">
        <v>-0.86956661223999998</v>
      </c>
      <c r="Y684" s="6">
        <v>1.2216867469999999</v>
      </c>
      <c r="Z684" s="6">
        <v>1.1259457198</v>
      </c>
      <c r="AB684" s="7">
        <v>1.3286626267999999</v>
      </c>
      <c r="AC684" s="7">
        <v>0.14387061811999999</v>
      </c>
      <c r="AD684" s="8"/>
      <c r="AE684" s="7">
        <v>0.98313253012000001</v>
      </c>
      <c r="AF684" s="7">
        <v>-0.24169075144999999</v>
      </c>
      <c r="AG684" s="4">
        <v>5</v>
      </c>
      <c r="AH684" s="9">
        <v>0</v>
      </c>
      <c r="AI684" s="10">
        <v>0</v>
      </c>
    </row>
    <row r="685" spans="2:35" x14ac:dyDescent="0.2">
      <c r="B685" s="3" t="s">
        <v>260</v>
      </c>
      <c r="C685" s="3" t="s">
        <v>621</v>
      </c>
      <c r="D685" s="3" t="s">
        <v>857</v>
      </c>
      <c r="E685" s="4" t="s">
        <v>1752</v>
      </c>
      <c r="F685" s="3" t="s">
        <v>1970</v>
      </c>
      <c r="G685" s="19">
        <v>45875</v>
      </c>
      <c r="H685" s="19">
        <v>43034</v>
      </c>
      <c r="I685" s="45">
        <v>4.88</v>
      </c>
      <c r="J685" s="45">
        <v>8.98</v>
      </c>
      <c r="K685" s="37"/>
      <c r="L685" s="19">
        <v>45656</v>
      </c>
      <c r="M685" s="43">
        <v>44.266480000000001</v>
      </c>
      <c r="N685" s="43">
        <v>156.69224857</v>
      </c>
      <c r="O685" s="37"/>
      <c r="Q685" s="6">
        <v>1.4553014552000001E-2</v>
      </c>
      <c r="R685" s="6">
        <v>7.271125929E-3</v>
      </c>
      <c r="S685" s="6">
        <v>-1.2145748987999999E-2</v>
      </c>
      <c r="T685" s="6">
        <v>-2.2610207890000001E-2</v>
      </c>
      <c r="U685" s="6">
        <v>-0.27810650887999999</v>
      </c>
      <c r="V685" s="6">
        <v>-0.48898888932000001</v>
      </c>
      <c r="W685" s="6">
        <v>-0.24576683656000001</v>
      </c>
      <c r="X685" s="6">
        <v>-0.77647109860999997</v>
      </c>
      <c r="Y685" s="6">
        <v>-0.44545454545000002</v>
      </c>
      <c r="Z685" s="6">
        <v>-0.52424732909000005</v>
      </c>
      <c r="AB685" s="7">
        <v>0.48705861421000002</v>
      </c>
      <c r="AC685" s="7">
        <v>4.9509736287999997E-2</v>
      </c>
      <c r="AD685" s="8">
        <v>-0.46984010179000002</v>
      </c>
      <c r="AE685" s="7">
        <v>0.21166666667</v>
      </c>
      <c r="AF685" s="7">
        <v>-0.29090909091</v>
      </c>
      <c r="AG685" s="4">
        <v>5</v>
      </c>
      <c r="AH685" s="9">
        <v>0</v>
      </c>
      <c r="AI685" s="10">
        <v>0</v>
      </c>
    </row>
    <row r="686" spans="2:35" x14ac:dyDescent="0.2">
      <c r="B686" s="3" t="s">
        <v>2192</v>
      </c>
      <c r="C686" s="3" t="s">
        <v>2712</v>
      </c>
      <c r="D686" s="3" t="s">
        <v>2199</v>
      </c>
      <c r="E686" s="4" t="s">
        <v>1751</v>
      </c>
      <c r="F686" s="3" t="s">
        <v>1956</v>
      </c>
      <c r="G686" s="19">
        <v>45300</v>
      </c>
      <c r="H686" s="19">
        <v>44364</v>
      </c>
      <c r="I686" s="45">
        <v>5.0199999999999996</v>
      </c>
      <c r="J686" s="45">
        <v>8.4</v>
      </c>
      <c r="K686" s="37"/>
      <c r="L686" s="19">
        <v>44959</v>
      </c>
      <c r="M686" s="43">
        <v>121.04725999999999</v>
      </c>
      <c r="N686" s="43">
        <v>293.3176833</v>
      </c>
      <c r="O686" s="37"/>
      <c r="Q686" s="6">
        <v>1.0060362172000001E-2</v>
      </c>
      <c r="R686" s="6">
        <v>1.1538254663E-2</v>
      </c>
      <c r="S686" s="6">
        <v>0.17564402809999999</v>
      </c>
      <c r="T686" s="6">
        <v>0.14260367730000001</v>
      </c>
      <c r="U686" s="6">
        <v>-0.28388017118999997</v>
      </c>
      <c r="V686" s="6">
        <v>-0.50597421320000002</v>
      </c>
      <c r="W686" s="6"/>
      <c r="X686" s="6"/>
      <c r="Y686" s="6">
        <v>-7.9051383399999994E-3</v>
      </c>
      <c r="Z686" s="6">
        <v>-5.1104894746000001E-3</v>
      </c>
      <c r="AB686" s="7">
        <v>0.59827526576000001</v>
      </c>
      <c r="AC686" s="7">
        <v>5.8216330189999999E-2</v>
      </c>
      <c r="AD686" s="8"/>
      <c r="AE686" s="7">
        <v>0.39010989011000002</v>
      </c>
      <c r="AF686" s="7">
        <v>-0.50132275132000004</v>
      </c>
      <c r="AG686" s="4">
        <v>4</v>
      </c>
      <c r="AH686" s="9">
        <v>0</v>
      </c>
      <c r="AI686" s="10">
        <v>0</v>
      </c>
    </row>
    <row r="687" spans="2:35" x14ac:dyDescent="0.2">
      <c r="B687" s="3" t="s">
        <v>1185</v>
      </c>
      <c r="C687" s="3" t="s">
        <v>1697</v>
      </c>
      <c r="D687" s="3" t="s">
        <v>1607</v>
      </c>
      <c r="E687" s="4" t="s">
        <v>1751</v>
      </c>
      <c r="F687" s="3" t="s">
        <v>1988</v>
      </c>
      <c r="G687" s="19">
        <v>45875</v>
      </c>
      <c r="H687" s="19">
        <v>40546</v>
      </c>
      <c r="I687" s="45">
        <v>153.91999999999999</v>
      </c>
      <c r="J687" s="45">
        <v>199.17</v>
      </c>
      <c r="K687" s="37"/>
      <c r="L687" s="19">
        <v>45609</v>
      </c>
      <c r="M687" s="43">
        <v>76198.557759999996</v>
      </c>
      <c r="N687" s="43">
        <v>78792.972905999995</v>
      </c>
      <c r="O687" s="37"/>
      <c r="Q687" s="6">
        <v>5.6844168556999999E-3</v>
      </c>
      <c r="R687" s="6">
        <v>-1.597471768E-3</v>
      </c>
      <c r="S687" s="6">
        <v>-9.5599036371000007E-2</v>
      </c>
      <c r="T687" s="6">
        <v>-0.10606349527</v>
      </c>
      <c r="U687" s="6">
        <v>-8.4354550863000005E-2</v>
      </c>
      <c r="V687" s="6">
        <v>-0.29523693131000001</v>
      </c>
      <c r="W687" s="6">
        <v>-0.30371844747999999</v>
      </c>
      <c r="X687" s="6">
        <v>-0.83442270952999997</v>
      </c>
      <c r="Y687" s="6">
        <v>-9.3735280264999998E-2</v>
      </c>
      <c r="Z687" s="6">
        <v>-0.1725280639</v>
      </c>
      <c r="AB687" s="7">
        <v>0.40391552981000001</v>
      </c>
      <c r="AC687" s="7">
        <v>4.1186676938000003E-2</v>
      </c>
      <c r="AD687" s="8">
        <v>-0.17860397784000001</v>
      </c>
      <c r="AE687" s="7">
        <v>0.10770225607</v>
      </c>
      <c r="AF687" s="7">
        <v>-0.16227278199</v>
      </c>
      <c r="AG687" s="4">
        <v>4</v>
      </c>
      <c r="AH687" s="9">
        <v>0</v>
      </c>
      <c r="AI687" s="10">
        <v>0</v>
      </c>
    </row>
    <row r="688" spans="2:35" x14ac:dyDescent="0.2">
      <c r="B688" s="3" t="s">
        <v>261</v>
      </c>
      <c r="C688" s="3" t="s">
        <v>1840</v>
      </c>
      <c r="D688" s="3" t="s">
        <v>858</v>
      </c>
      <c r="E688" s="4" t="s">
        <v>1741</v>
      </c>
      <c r="F688" s="3" t="s">
        <v>1964</v>
      </c>
      <c r="G688" s="19">
        <v>45875</v>
      </c>
      <c r="H688" s="19">
        <v>43354</v>
      </c>
      <c r="I688" s="45">
        <v>4.6100000000000003</v>
      </c>
      <c r="J688" s="45">
        <v>7.21</v>
      </c>
      <c r="K688" s="37"/>
      <c r="L688" s="19">
        <v>45567</v>
      </c>
      <c r="M688" s="43">
        <v>246303.37504000001</v>
      </c>
      <c r="N688" s="43">
        <v>195120.27684999999</v>
      </c>
      <c r="O688" s="37"/>
      <c r="Q688" s="6">
        <v>2.4444444445000001E-2</v>
      </c>
      <c r="R688" s="6">
        <v>1.7162555821E-2</v>
      </c>
      <c r="S688" s="6">
        <v>0.31339031339000001</v>
      </c>
      <c r="T688" s="6">
        <v>0.30292585448999998</v>
      </c>
      <c r="U688" s="6">
        <v>0.22281167109</v>
      </c>
      <c r="V688" s="6">
        <v>1.1929290642E-2</v>
      </c>
      <c r="W688" s="6">
        <v>-0.77200791296000004</v>
      </c>
      <c r="X688" s="6">
        <v>-1.3027121749999999</v>
      </c>
      <c r="Y688" s="6">
        <v>5.7339449539999997E-2</v>
      </c>
      <c r="Z688" s="6">
        <v>-2.1453334093000001E-2</v>
      </c>
      <c r="AB688" s="7">
        <v>0.66733595779999999</v>
      </c>
      <c r="AC688" s="7">
        <v>6.9789609185000004E-2</v>
      </c>
      <c r="AD688" s="8">
        <v>0.88458324616999995</v>
      </c>
      <c r="AE688" s="7">
        <v>0.65346534653999999</v>
      </c>
      <c r="AF688" s="7">
        <v>-0.23652694611</v>
      </c>
      <c r="AG688" s="4">
        <v>4</v>
      </c>
      <c r="AH688" s="9">
        <v>0</v>
      </c>
      <c r="AI688" s="10">
        <v>0</v>
      </c>
    </row>
    <row r="689" spans="2:35" x14ac:dyDescent="0.2">
      <c r="B689" s="3" t="s">
        <v>2845</v>
      </c>
      <c r="C689" s="3" t="s">
        <v>2942</v>
      </c>
      <c r="D689" s="3" t="s">
        <v>2895</v>
      </c>
      <c r="E689" s="4" t="s">
        <v>914</v>
      </c>
      <c r="F689" s="3" t="s">
        <v>1960</v>
      </c>
      <c r="G689" s="19">
        <v>45875</v>
      </c>
      <c r="H689" s="19">
        <v>45498</v>
      </c>
      <c r="I689" s="45">
        <v>1.8</v>
      </c>
      <c r="J689" s="45">
        <v>8.6199999999999992</v>
      </c>
      <c r="K689" s="37"/>
      <c r="L689" s="19">
        <v>45524</v>
      </c>
      <c r="M689" s="43">
        <v>97.925399999999996</v>
      </c>
      <c r="N689" s="43">
        <v>439.18128206</v>
      </c>
      <c r="O689" s="37"/>
      <c r="Q689" s="6">
        <v>1.1235955054E-2</v>
      </c>
      <c r="R689" s="6">
        <v>3.9540664311000003E-3</v>
      </c>
      <c r="S689" s="6">
        <v>-0.15528649865999999</v>
      </c>
      <c r="T689" s="6">
        <v>-0.16575095756</v>
      </c>
      <c r="U689" s="6">
        <v>-0.80327868852999995</v>
      </c>
      <c r="V689" s="6">
        <v>-1.014161069</v>
      </c>
      <c r="W689" s="6"/>
      <c r="X689" s="6"/>
      <c r="Y689" s="6">
        <v>-0.72685887708999997</v>
      </c>
      <c r="Z689" s="6">
        <v>-0.80565166072000005</v>
      </c>
      <c r="AB689" s="7">
        <v>1.1756447608</v>
      </c>
      <c r="AC689" s="7">
        <v>0.12182724534</v>
      </c>
      <c r="AD689" s="8">
        <v>-0.52558284093999996</v>
      </c>
      <c r="AE689" s="7">
        <v>0.85606060606000001</v>
      </c>
      <c r="AF689" s="7">
        <v>-0.42558421851</v>
      </c>
      <c r="AG689" s="4">
        <v>3</v>
      </c>
      <c r="AH689" s="9">
        <v>0</v>
      </c>
      <c r="AI689" s="10">
        <v>0</v>
      </c>
    </row>
    <row r="690" spans="2:35" x14ac:dyDescent="0.2">
      <c r="B690" s="3" t="s">
        <v>1113</v>
      </c>
      <c r="C690" s="3" t="s">
        <v>2605</v>
      </c>
      <c r="D690" s="3" t="s">
        <v>1431</v>
      </c>
      <c r="E690" s="4" t="s">
        <v>1741</v>
      </c>
      <c r="F690" s="3" t="s">
        <v>2008</v>
      </c>
      <c r="G690" s="19">
        <v>44148</v>
      </c>
      <c r="H690" s="19">
        <v>42730</v>
      </c>
      <c r="I690" s="45">
        <v>14.11</v>
      </c>
      <c r="J690" s="45">
        <v>23.33</v>
      </c>
      <c r="K690" s="37"/>
      <c r="L690" s="19">
        <v>43983</v>
      </c>
      <c r="M690" s="43">
        <v>357.25108999999998</v>
      </c>
      <c r="N690" s="43">
        <v>519.57268914999997</v>
      </c>
      <c r="O690" s="37"/>
      <c r="Q690" s="6">
        <v>-7.7355836846999997E-3</v>
      </c>
      <c r="R690" s="6">
        <v>-2.1345949502E-2</v>
      </c>
      <c r="S690" s="6">
        <v>-0.14172749392</v>
      </c>
      <c r="T690" s="6">
        <v>-0.16257642883000001</v>
      </c>
      <c r="U690" s="6">
        <v>2.4</v>
      </c>
      <c r="V690" s="6">
        <v>2.2412722525</v>
      </c>
      <c r="W690" s="6">
        <v>3.4651898734</v>
      </c>
      <c r="X690" s="6">
        <v>3.0781988024000002</v>
      </c>
      <c r="Y690" s="6">
        <v>1.4327586207</v>
      </c>
      <c r="Z690" s="6">
        <v>1.3230730339000001</v>
      </c>
      <c r="AB690" s="7">
        <v>1.0484425451999999</v>
      </c>
      <c r="AC690" s="7">
        <v>0.10573423762</v>
      </c>
      <c r="AD690" s="8"/>
      <c r="AE690" s="7">
        <v>1.0524691358</v>
      </c>
      <c r="AF690" s="7">
        <v>-0.34508670520000001</v>
      </c>
      <c r="AG690" s="4">
        <v>7</v>
      </c>
      <c r="AH690" s="9">
        <v>0</v>
      </c>
      <c r="AI690" s="10">
        <v>0</v>
      </c>
    </row>
    <row r="691" spans="2:35" x14ac:dyDescent="0.2">
      <c r="B691" s="3" t="s">
        <v>1186</v>
      </c>
      <c r="C691" s="3" t="s">
        <v>1698</v>
      </c>
      <c r="D691" s="3" t="s">
        <v>1608</v>
      </c>
      <c r="E691" s="4" t="s">
        <v>1741</v>
      </c>
      <c r="F691" s="3" t="s">
        <v>1964</v>
      </c>
      <c r="G691" s="19">
        <v>45875</v>
      </c>
      <c r="H691" s="19">
        <v>43391</v>
      </c>
      <c r="I691" s="45">
        <v>3.76</v>
      </c>
      <c r="J691" s="45">
        <v>4.8600000000000003</v>
      </c>
      <c r="K691" s="37"/>
      <c r="L691" s="19">
        <v>45743</v>
      </c>
      <c r="M691" s="43">
        <v>1425.8972799999999</v>
      </c>
      <c r="N691" s="43">
        <v>3232.2299416999999</v>
      </c>
      <c r="O691" s="37"/>
      <c r="Q691" s="6">
        <v>1.0752688171E-2</v>
      </c>
      <c r="R691" s="6">
        <v>3.4707995474E-3</v>
      </c>
      <c r="S691" s="6">
        <v>0.11904761904</v>
      </c>
      <c r="T691" s="6">
        <v>0.10858316014</v>
      </c>
      <c r="U691" s="6">
        <v>1.0434782609</v>
      </c>
      <c r="V691" s="6">
        <v>0.83259588041999999</v>
      </c>
      <c r="W691" s="6">
        <v>-0.40031897926999999</v>
      </c>
      <c r="X691" s="6">
        <v>-0.93102324132000003</v>
      </c>
      <c r="Y691" s="6">
        <v>1.1005586592000001</v>
      </c>
      <c r="Z691" s="6">
        <v>1.0217658756000001</v>
      </c>
      <c r="AB691" s="7">
        <v>0.79991526076999997</v>
      </c>
      <c r="AC691" s="7">
        <v>8.4582465236999999E-2</v>
      </c>
      <c r="AD691" s="8">
        <v>2.1110721630999998</v>
      </c>
      <c r="AE691" s="7">
        <v>0.63855421687000002</v>
      </c>
      <c r="AF691" s="7">
        <v>-0.19130434783</v>
      </c>
      <c r="AG691" s="4">
        <v>8</v>
      </c>
      <c r="AH691" s="9">
        <v>0</v>
      </c>
      <c r="AI691" s="10">
        <v>0</v>
      </c>
    </row>
    <row r="692" spans="2:35" x14ac:dyDescent="0.2">
      <c r="B692" s="3" t="s">
        <v>262</v>
      </c>
      <c r="C692" s="3" t="s">
        <v>622</v>
      </c>
      <c r="D692" s="3" t="s">
        <v>859</v>
      </c>
      <c r="E692" s="4" t="s">
        <v>1741</v>
      </c>
      <c r="F692" s="3" t="s">
        <v>1990</v>
      </c>
      <c r="G692" s="19">
        <v>45875</v>
      </c>
      <c r="H692" s="19">
        <v>40546</v>
      </c>
      <c r="I692" s="45">
        <v>12.09</v>
      </c>
      <c r="J692" s="45">
        <v>13.011322440000001</v>
      </c>
      <c r="K692" s="37"/>
      <c r="L692" s="19">
        <v>45572</v>
      </c>
      <c r="M692" s="43">
        <v>993.78590999999994</v>
      </c>
      <c r="N692" s="43">
        <v>1752.2253347999999</v>
      </c>
      <c r="O692" s="37"/>
      <c r="Q692" s="6">
        <v>4.1528239198999999E-3</v>
      </c>
      <c r="R692" s="6">
        <v>-3.1290647038999999E-3</v>
      </c>
      <c r="S692" s="6">
        <v>7.4666666665999998E-2</v>
      </c>
      <c r="T692" s="6">
        <v>6.4202207765000005E-2</v>
      </c>
      <c r="U692" s="6">
        <v>0.75663627227999997</v>
      </c>
      <c r="V692" s="6">
        <v>0.54575389183</v>
      </c>
      <c r="W692" s="6">
        <v>-8.7318576950000004E-2</v>
      </c>
      <c r="X692" s="6">
        <v>-0.61802283899999999</v>
      </c>
      <c r="Y692" s="6">
        <v>0.13708821040999999</v>
      </c>
      <c r="Z692" s="6">
        <v>5.8295426774E-2</v>
      </c>
      <c r="AB692" s="7">
        <v>0.50234045674000005</v>
      </c>
      <c r="AC692" s="7">
        <v>5.2579055812000002E-2</v>
      </c>
      <c r="AD692" s="8">
        <v>1.7193829356999999</v>
      </c>
      <c r="AE692" s="7">
        <v>0.48913043478000001</v>
      </c>
      <c r="AF692" s="7">
        <v>-0.16519434628999999</v>
      </c>
      <c r="AG692" s="4">
        <v>7</v>
      </c>
      <c r="AH692" s="9">
        <v>0.15284419525000001</v>
      </c>
      <c r="AI692" s="10">
        <v>2.3171179999999998</v>
      </c>
    </row>
    <row r="693" spans="2:35" x14ac:dyDescent="0.2">
      <c r="B693" s="3" t="s">
        <v>263</v>
      </c>
      <c r="C693" s="3" t="s">
        <v>623</v>
      </c>
      <c r="D693" s="3" t="s">
        <v>860</v>
      </c>
      <c r="E693" s="4" t="s">
        <v>774</v>
      </c>
      <c r="F693" s="3" t="s">
        <v>1972</v>
      </c>
      <c r="G693" s="19">
        <v>45875</v>
      </c>
      <c r="H693" s="19">
        <v>40546</v>
      </c>
      <c r="I693" s="45">
        <v>4.12</v>
      </c>
      <c r="J693" s="45">
        <v>5.3701629296000002</v>
      </c>
      <c r="K693" s="37"/>
      <c r="L693" s="19">
        <v>45817</v>
      </c>
      <c r="M693" s="43">
        <v>62378.9012</v>
      </c>
      <c r="N693" s="43">
        <v>90885.840058999995</v>
      </c>
      <c r="O693" s="37"/>
      <c r="Q693" s="6">
        <v>7.3349633257999997E-3</v>
      </c>
      <c r="R693" s="6">
        <v>5.3074702008999997E-5</v>
      </c>
      <c r="S693" s="6">
        <v>-0.19732040018999999</v>
      </c>
      <c r="T693" s="6">
        <v>-0.20778485909</v>
      </c>
      <c r="U693" s="6">
        <v>0.14861444923</v>
      </c>
      <c r="V693" s="6">
        <v>-6.2267931217999999E-2</v>
      </c>
      <c r="W693" s="6">
        <v>-0.13533223059999999</v>
      </c>
      <c r="X693" s="6">
        <v>-0.66603649264999998</v>
      </c>
      <c r="Y693" s="6">
        <v>-4.4581636142000003E-2</v>
      </c>
      <c r="Z693" s="6">
        <v>-0.12337441976999999</v>
      </c>
      <c r="AB693" s="7">
        <v>0.30890079111000002</v>
      </c>
      <c r="AC693" s="7">
        <v>3.1925374646000003E-2</v>
      </c>
      <c r="AD693" s="8">
        <v>0.46783764280000001</v>
      </c>
      <c r="AE693" s="7">
        <v>9.7916666666000005E-2</v>
      </c>
      <c r="AF693" s="7">
        <v>-0.20357887591000001</v>
      </c>
      <c r="AG693" s="4">
        <v>6</v>
      </c>
      <c r="AH693" s="9">
        <v>4.2135849056999998E-2</v>
      </c>
      <c r="AI693" s="10">
        <v>0.15632399999999999</v>
      </c>
    </row>
    <row r="694" spans="2:35" x14ac:dyDescent="0.2">
      <c r="B694" s="3" t="s">
        <v>264</v>
      </c>
      <c r="C694" s="3" t="s">
        <v>624</v>
      </c>
      <c r="D694" s="3" t="s">
        <v>861</v>
      </c>
      <c r="E694" s="4" t="s">
        <v>1757</v>
      </c>
      <c r="F694" s="3" t="s">
        <v>1976</v>
      </c>
      <c r="G694" s="19">
        <v>45875</v>
      </c>
      <c r="H694" s="19">
        <v>42018</v>
      </c>
      <c r="I694" s="45">
        <v>15.28</v>
      </c>
      <c r="J694" s="45">
        <v>20.355736147999998</v>
      </c>
      <c r="K694" s="37"/>
      <c r="L694" s="19">
        <v>45721</v>
      </c>
      <c r="M694" s="43">
        <v>54497.281280000003</v>
      </c>
      <c r="N694" s="43">
        <v>16230.857561999999</v>
      </c>
      <c r="O694" s="37"/>
      <c r="Q694" s="6">
        <v>-8.5577498503999996E-2</v>
      </c>
      <c r="R694" s="6">
        <v>-9.2859387128000001E-2</v>
      </c>
      <c r="S694" s="6">
        <v>-0.11676300578</v>
      </c>
      <c r="T694" s="6">
        <v>-0.12722746468000001</v>
      </c>
      <c r="U694" s="6">
        <v>-0.14449410035999999</v>
      </c>
      <c r="V694" s="6">
        <v>-0.35537648081000001</v>
      </c>
      <c r="W694" s="6">
        <v>-0.14998382427000001</v>
      </c>
      <c r="X694" s="6">
        <v>-0.68068808632</v>
      </c>
      <c r="Y694" s="6">
        <v>-7.2324023072000004E-2</v>
      </c>
      <c r="Z694" s="6">
        <v>-0.15111680671</v>
      </c>
      <c r="AB694" s="7">
        <v>0.25571995206999998</v>
      </c>
      <c r="AC694" s="7">
        <v>2.62992713E-2</v>
      </c>
      <c r="AD694" s="8">
        <v>-0.50567069655999997</v>
      </c>
      <c r="AE694" s="7">
        <v>6.8394480613000005E-2</v>
      </c>
      <c r="AF694" s="7">
        <v>-0.11663765855</v>
      </c>
      <c r="AG694" s="4">
        <v>4</v>
      </c>
      <c r="AH694" s="9">
        <v>3.4594594595E-2</v>
      </c>
      <c r="AI694" s="10">
        <v>0.64</v>
      </c>
    </row>
    <row r="695" spans="2:35" x14ac:dyDescent="0.2">
      <c r="B695" s="3" t="s">
        <v>265</v>
      </c>
      <c r="C695" s="3" t="s">
        <v>2573</v>
      </c>
      <c r="D695" s="3" t="s">
        <v>862</v>
      </c>
      <c r="E695" s="4" t="s">
        <v>819</v>
      </c>
      <c r="F695" s="3" t="s">
        <v>1990</v>
      </c>
      <c r="G695" s="19">
        <v>45875</v>
      </c>
      <c r="H695" s="19">
        <v>40546</v>
      </c>
      <c r="I695" s="45">
        <v>6.88</v>
      </c>
      <c r="J695" s="45">
        <v>6.99</v>
      </c>
      <c r="K695" s="37"/>
      <c r="L695" s="19">
        <v>45867</v>
      </c>
      <c r="M695" s="43">
        <v>2597.1931199999999</v>
      </c>
      <c r="N695" s="43">
        <v>3369.2085587000001</v>
      </c>
      <c r="O695" s="37"/>
      <c r="Q695" s="6">
        <v>1.4749262536E-2</v>
      </c>
      <c r="R695" s="6">
        <v>7.4673739127E-3</v>
      </c>
      <c r="S695" s="6">
        <v>5.6835637480999998E-2</v>
      </c>
      <c r="T695" s="6">
        <v>4.6371178579999998E-2</v>
      </c>
      <c r="U695" s="6">
        <v>0.45853520749999999</v>
      </c>
      <c r="V695" s="6">
        <v>0.24765282705</v>
      </c>
      <c r="W695" s="6">
        <v>1.1479169426</v>
      </c>
      <c r="X695" s="6">
        <v>0.61721268055</v>
      </c>
      <c r="Y695" s="6">
        <v>0.23414554812999999</v>
      </c>
      <c r="Z695" s="6">
        <v>0.15535276449999999</v>
      </c>
      <c r="AB695" s="7">
        <v>0.34596145943000001</v>
      </c>
      <c r="AC695" s="7">
        <v>3.5822446959999997E-2</v>
      </c>
      <c r="AD695" s="8">
        <v>1.3286399787000001</v>
      </c>
      <c r="AE695" s="7">
        <v>0.17374517375000001</v>
      </c>
      <c r="AF695" s="7">
        <v>-9.7560975610000003E-2</v>
      </c>
      <c r="AG695" s="4">
        <v>8</v>
      </c>
      <c r="AH695" s="9">
        <v>7.7511904761999997E-2</v>
      </c>
      <c r="AI695" s="10">
        <v>0.39066000000000001</v>
      </c>
    </row>
    <row r="696" spans="2:35" x14ac:dyDescent="0.2">
      <c r="B696" s="3" t="s">
        <v>266</v>
      </c>
      <c r="C696" s="3" t="s">
        <v>625</v>
      </c>
      <c r="D696" s="3" t="s">
        <v>863</v>
      </c>
      <c r="E696" s="4" t="s">
        <v>1758</v>
      </c>
      <c r="F696" s="3" t="s">
        <v>1978</v>
      </c>
      <c r="G696" s="19">
        <v>45875</v>
      </c>
      <c r="H696" s="19">
        <v>40546</v>
      </c>
      <c r="I696" s="45">
        <v>2.85</v>
      </c>
      <c r="J696" s="45">
        <v>3.5679784091000002</v>
      </c>
      <c r="K696" s="37"/>
      <c r="L696" s="19">
        <v>45572</v>
      </c>
      <c r="M696" s="43">
        <v>2975.7363</v>
      </c>
      <c r="N696" s="43">
        <v>5954.3490758999997</v>
      </c>
      <c r="O696" s="37"/>
      <c r="Q696" s="6">
        <v>-2.0618556701000001E-2</v>
      </c>
      <c r="R696" s="6">
        <v>-2.7900445324999999E-2</v>
      </c>
      <c r="S696" s="6">
        <v>5.1660516604999998E-2</v>
      </c>
      <c r="T696" s="6">
        <v>4.1196057703999998E-2</v>
      </c>
      <c r="U696" s="6">
        <v>-9.5754131514000002E-2</v>
      </c>
      <c r="V696" s="6">
        <v>-0.30663651196000002</v>
      </c>
      <c r="W696" s="6">
        <v>0.52747990125999999</v>
      </c>
      <c r="X696" s="6">
        <v>-3.2243607898E-3</v>
      </c>
      <c r="Y696" s="6">
        <v>0.19830724426999999</v>
      </c>
      <c r="Z696" s="6">
        <v>0.11951446063</v>
      </c>
      <c r="AB696" s="7">
        <v>0.33503520737999998</v>
      </c>
      <c r="AC696" s="7">
        <v>3.4716756736999997E-2</v>
      </c>
      <c r="AD696" s="8">
        <v>-0.16467207306000001</v>
      </c>
      <c r="AE696" s="7">
        <v>0.08</v>
      </c>
      <c r="AF696" s="7">
        <v>-0.18042813456000001</v>
      </c>
      <c r="AG696" s="4">
        <v>5</v>
      </c>
      <c r="AH696" s="9">
        <v>8.3333333332999998E-2</v>
      </c>
      <c r="AI696" s="10">
        <v>0.28999999999999998</v>
      </c>
    </row>
    <row r="697" spans="2:35" x14ac:dyDescent="0.2">
      <c r="B697" s="3" t="s">
        <v>267</v>
      </c>
      <c r="C697" s="3" t="s">
        <v>626</v>
      </c>
      <c r="D697" s="3" t="s">
        <v>864</v>
      </c>
      <c r="E697" s="4" t="s">
        <v>1743</v>
      </c>
      <c r="F697" s="3" t="s">
        <v>1986</v>
      </c>
      <c r="G697" s="19">
        <v>45875</v>
      </c>
      <c r="H697" s="19">
        <v>40546</v>
      </c>
      <c r="I697" s="45">
        <v>15.2</v>
      </c>
      <c r="J697" s="45">
        <v>22.03</v>
      </c>
      <c r="K697" s="37"/>
      <c r="L697" s="19">
        <v>45664</v>
      </c>
      <c r="M697" s="43">
        <v>1089.2775999999999</v>
      </c>
      <c r="N697" s="43">
        <v>1027.8903290000001</v>
      </c>
      <c r="O697" s="37"/>
      <c r="Q697" s="6">
        <v>3.6128152693000001E-2</v>
      </c>
      <c r="R697" s="6">
        <v>2.8846264069E-2</v>
      </c>
      <c r="S697" s="6">
        <v>-8.1570996977999993E-2</v>
      </c>
      <c r="T697" s="6">
        <v>-9.2035455879E-2</v>
      </c>
      <c r="U697" s="6">
        <v>-0.15320334261999999</v>
      </c>
      <c r="V697" s="6">
        <v>-0.36408572305999998</v>
      </c>
      <c r="W697" s="6">
        <v>0.35111111110999998</v>
      </c>
      <c r="X697" s="6">
        <v>-0.17959315094</v>
      </c>
      <c r="Y697" s="6">
        <v>-0.29662193429</v>
      </c>
      <c r="Z697" s="6">
        <v>-0.37541471791999997</v>
      </c>
      <c r="AB697" s="7">
        <v>0.38499912478999998</v>
      </c>
      <c r="AC697" s="7">
        <v>3.9904904487000001E-2</v>
      </c>
      <c r="AD697" s="8">
        <v>-0.28695722684000002</v>
      </c>
      <c r="AE697" s="7">
        <v>0.12837393021999999</v>
      </c>
      <c r="AF697" s="7">
        <v>-0.11985192040000001</v>
      </c>
      <c r="AG697" s="4">
        <v>4</v>
      </c>
      <c r="AH697" s="9">
        <v>0</v>
      </c>
      <c r="AI697" s="10">
        <v>0</v>
      </c>
    </row>
    <row r="698" spans="2:35" x14ac:dyDescent="0.2">
      <c r="B698" s="3" t="s">
        <v>1275</v>
      </c>
      <c r="C698" s="3" t="s">
        <v>2599</v>
      </c>
      <c r="D698" s="3" t="s">
        <v>1690</v>
      </c>
      <c r="E698" s="4" t="s">
        <v>1751</v>
      </c>
      <c r="F698" s="3" t="s">
        <v>1961</v>
      </c>
      <c r="G698" s="19">
        <v>45215</v>
      </c>
      <c r="H698" s="19">
        <v>41851</v>
      </c>
      <c r="I698" s="45">
        <v>5.46</v>
      </c>
      <c r="J698" s="45">
        <v>11.025</v>
      </c>
      <c r="K698" s="37"/>
      <c r="L698" s="19">
        <v>45119</v>
      </c>
      <c r="M698" s="43">
        <v>842.52604799999995</v>
      </c>
      <c r="N698" s="43">
        <v>201.44334293</v>
      </c>
      <c r="O698" s="37"/>
      <c r="Q698" s="6">
        <v>-8.7719298245999999E-2</v>
      </c>
      <c r="R698" s="6">
        <v>-9.8313644539000003E-2</v>
      </c>
      <c r="S698" s="6">
        <v>-0.33333333332999998</v>
      </c>
      <c r="T698" s="6">
        <v>-0.31610086465999998</v>
      </c>
      <c r="U698" s="6">
        <v>0.19083969465</v>
      </c>
      <c r="V698" s="6">
        <v>-2.9797914993E-2</v>
      </c>
      <c r="W698" s="6">
        <v>-0.87107438017000005</v>
      </c>
      <c r="X698" s="6">
        <v>-1.1264901462000001</v>
      </c>
      <c r="Y698" s="6">
        <v>0.3</v>
      </c>
      <c r="Z698" s="6">
        <v>0.16088553197</v>
      </c>
      <c r="AB698" s="7">
        <v>0.95467487659000005</v>
      </c>
      <c r="AC698" s="7">
        <v>9.8148652493000005E-2</v>
      </c>
      <c r="AD698" s="8"/>
      <c r="AE698" s="7">
        <v>0.33043478260999998</v>
      </c>
      <c r="AF698" s="7">
        <v>-0.36170212765999998</v>
      </c>
      <c r="AG698" s="4">
        <v>9</v>
      </c>
      <c r="AH698" s="9">
        <v>0</v>
      </c>
      <c r="AI698" s="10">
        <v>0</v>
      </c>
    </row>
    <row r="699" spans="2:35" x14ac:dyDescent="0.2">
      <c r="B699" s="3" t="s">
        <v>1187</v>
      </c>
      <c r="C699" s="3" t="s">
        <v>2248</v>
      </c>
      <c r="D699" s="3" t="s">
        <v>1609</v>
      </c>
      <c r="E699" s="4" t="s">
        <v>1751</v>
      </c>
      <c r="F699" s="3" t="s">
        <v>1979</v>
      </c>
      <c r="G699" s="19">
        <v>45875</v>
      </c>
      <c r="H699" s="19">
        <v>40546</v>
      </c>
      <c r="I699" s="45">
        <v>257.70999999999998</v>
      </c>
      <c r="J699" s="45">
        <v>286.38</v>
      </c>
      <c r="K699" s="37"/>
      <c r="L699" s="19">
        <v>45845</v>
      </c>
      <c r="M699" s="43">
        <v>103488.34699000001</v>
      </c>
      <c r="N699" s="43">
        <v>67055.762585999997</v>
      </c>
      <c r="O699" s="37"/>
      <c r="Q699" s="6">
        <v>-2.1917756229E-2</v>
      </c>
      <c r="R699" s="6">
        <v>-2.9199644851999999E-2</v>
      </c>
      <c r="S699" s="6">
        <v>-9.5627456484999998E-2</v>
      </c>
      <c r="T699" s="6">
        <v>-0.10609191538</v>
      </c>
      <c r="U699" s="6">
        <v>0.41218696915000003</v>
      </c>
      <c r="V699" s="6">
        <v>0.20130458870000001</v>
      </c>
      <c r="W699" s="6">
        <v>1.3946292511</v>
      </c>
      <c r="X699" s="6">
        <v>0.86392498902000003</v>
      </c>
      <c r="Y699" s="6">
        <v>0.30850469662000002</v>
      </c>
      <c r="Z699" s="6">
        <v>0.22971191298999999</v>
      </c>
      <c r="AB699" s="7">
        <v>0.57689846416000001</v>
      </c>
      <c r="AC699" s="7">
        <v>6.0103226586000001E-2</v>
      </c>
      <c r="AD699" s="8">
        <v>0.96113402784000002</v>
      </c>
      <c r="AE699" s="7">
        <v>0.28826888868</v>
      </c>
      <c r="AF699" s="7">
        <v>-0.22932519440999999</v>
      </c>
      <c r="AG699" s="4">
        <v>5</v>
      </c>
      <c r="AH699" s="9">
        <v>0</v>
      </c>
      <c r="AI699" s="10">
        <v>0</v>
      </c>
    </row>
    <row r="700" spans="2:35" x14ac:dyDescent="0.2">
      <c r="B700" s="3" t="s">
        <v>2846</v>
      </c>
      <c r="C700" s="3" t="s">
        <v>2943</v>
      </c>
      <c r="D700" s="3" t="s">
        <v>2896</v>
      </c>
      <c r="E700" s="4" t="s">
        <v>409</v>
      </c>
      <c r="F700" s="3" t="s">
        <v>1960</v>
      </c>
      <c r="G700" s="19">
        <v>45875</v>
      </c>
      <c r="H700" s="19">
        <v>45496</v>
      </c>
      <c r="I700" s="45">
        <v>12.86</v>
      </c>
      <c r="J700" s="45">
        <v>17.46</v>
      </c>
      <c r="K700" s="37"/>
      <c r="L700" s="19">
        <v>45663</v>
      </c>
      <c r="M700" s="43">
        <v>1099.6843200000001</v>
      </c>
      <c r="N700" s="43">
        <v>450.84917956999999</v>
      </c>
      <c r="O700" s="37"/>
      <c r="Q700" s="6">
        <v>5.4098360654999997E-2</v>
      </c>
      <c r="R700" s="6">
        <v>4.6816472030999999E-2</v>
      </c>
      <c r="S700" s="6">
        <v>6.2441136134999999E-2</v>
      </c>
      <c r="T700" s="6">
        <v>5.1976677233999999E-2</v>
      </c>
      <c r="U700" s="6">
        <v>1.6111675127</v>
      </c>
      <c r="V700" s="6">
        <v>1.4002851322000001</v>
      </c>
      <c r="W700" s="6"/>
      <c r="X700" s="6"/>
      <c r="Y700" s="6">
        <v>-7.0137382501999995E-2</v>
      </c>
      <c r="Z700" s="6">
        <v>-0.14893016613999999</v>
      </c>
      <c r="AB700" s="7">
        <v>0.89204604830000001</v>
      </c>
      <c r="AC700" s="7">
        <v>9.2792137499000005E-2</v>
      </c>
      <c r="AD700" s="8">
        <v>3.3265308891999998</v>
      </c>
      <c r="AE700" s="7">
        <v>0.84386617100000005</v>
      </c>
      <c r="AF700" s="7">
        <v>-0.13159797542000001</v>
      </c>
      <c r="AG700" s="4">
        <v>4</v>
      </c>
      <c r="AH700" s="9">
        <v>0</v>
      </c>
      <c r="AI700" s="10">
        <v>0</v>
      </c>
    </row>
    <row r="701" spans="2:35" x14ac:dyDescent="0.2">
      <c r="B701" s="3" t="s">
        <v>268</v>
      </c>
      <c r="C701" s="3" t="s">
        <v>627</v>
      </c>
      <c r="D701" s="3" t="s">
        <v>865</v>
      </c>
      <c r="E701" s="4" t="s">
        <v>1742</v>
      </c>
      <c r="F701" s="3" t="s">
        <v>1961</v>
      </c>
      <c r="G701" s="19">
        <v>45875</v>
      </c>
      <c r="H701" s="19">
        <v>40546</v>
      </c>
      <c r="I701" s="45">
        <v>113.5</v>
      </c>
      <c r="J701" s="45">
        <v>123.81</v>
      </c>
      <c r="K701" s="37"/>
      <c r="L701" s="19">
        <v>45840</v>
      </c>
      <c r="M701" s="43">
        <v>228605.34400000001</v>
      </c>
      <c r="N701" s="43">
        <v>189172.48206000001</v>
      </c>
      <c r="O701" s="37"/>
      <c r="Q701" s="6">
        <v>-3.5929669582000001E-2</v>
      </c>
      <c r="R701" s="6">
        <v>-4.3211558205999999E-2</v>
      </c>
      <c r="S701" s="6">
        <v>-6.8908941756E-2</v>
      </c>
      <c r="T701" s="6">
        <v>-7.9373400657000007E-2</v>
      </c>
      <c r="U701" s="6">
        <v>6.8383228855999997E-2</v>
      </c>
      <c r="V701" s="6">
        <v>-0.14249915159000001</v>
      </c>
      <c r="W701" s="6">
        <v>0.48809635538000001</v>
      </c>
      <c r="X701" s="6">
        <v>-4.2607906671E-2</v>
      </c>
      <c r="Y701" s="6">
        <v>0.20836767206000001</v>
      </c>
      <c r="Z701" s="6">
        <v>0.12957488842000001</v>
      </c>
      <c r="AB701" s="7">
        <v>0.20692049626</v>
      </c>
      <c r="AC701" s="7">
        <v>2.1319777764E-2</v>
      </c>
      <c r="AD701" s="8">
        <v>0.26624208451999998</v>
      </c>
      <c r="AE701" s="7">
        <v>7.6148391738000004E-2</v>
      </c>
      <c r="AF701" s="7">
        <v>-7.9984872838000001E-2</v>
      </c>
      <c r="AG701" s="4">
        <v>4</v>
      </c>
      <c r="AH701" s="9">
        <v>3.5158468108000003E-2</v>
      </c>
      <c r="AI701" s="10">
        <v>3.8695409999999999</v>
      </c>
    </row>
    <row r="702" spans="2:35" x14ac:dyDescent="0.2">
      <c r="B702" s="3" t="s">
        <v>269</v>
      </c>
      <c r="C702" s="3" t="s">
        <v>628</v>
      </c>
      <c r="D702" s="3" t="s">
        <v>866</v>
      </c>
      <c r="E702" s="4" t="s">
        <v>1759</v>
      </c>
      <c r="F702" s="3" t="s">
        <v>1961</v>
      </c>
      <c r="G702" s="19">
        <v>45875</v>
      </c>
      <c r="H702" s="19">
        <v>40546</v>
      </c>
      <c r="I702" s="45">
        <v>45.38</v>
      </c>
      <c r="J702" s="45">
        <v>136.95270553</v>
      </c>
      <c r="K702" s="37"/>
      <c r="L702" s="19">
        <v>45534</v>
      </c>
      <c r="M702" s="43">
        <v>1687407.7871000001</v>
      </c>
      <c r="N702" s="43">
        <v>838991.47176999995</v>
      </c>
      <c r="O702" s="37"/>
      <c r="Q702" s="6">
        <v>-3.8966539601000001E-2</v>
      </c>
      <c r="R702" s="6">
        <v>-4.6248428224999999E-2</v>
      </c>
      <c r="S702" s="6">
        <v>-0.34393523203999998</v>
      </c>
      <c r="T702" s="6">
        <v>-0.35439969094000001</v>
      </c>
      <c r="U702" s="6">
        <v>-0.64429856561999999</v>
      </c>
      <c r="V702" s="6">
        <v>-0.85518094605999995</v>
      </c>
      <c r="W702" s="6">
        <v>-8.0045879099999995E-2</v>
      </c>
      <c r="X702" s="6">
        <v>-0.61075014115000004</v>
      </c>
      <c r="Y702" s="6">
        <v>-0.46394560980999999</v>
      </c>
      <c r="Z702" s="6">
        <v>-0.54273839343999997</v>
      </c>
      <c r="AB702" s="7">
        <v>0.52260060631000005</v>
      </c>
      <c r="AC702" s="7">
        <v>5.1870298569000002E-2</v>
      </c>
      <c r="AD702" s="8">
        <v>-1.2358072851999999</v>
      </c>
      <c r="AE702" s="7">
        <v>7.5996990218999999E-2</v>
      </c>
      <c r="AF702" s="7">
        <v>-0.31802376122999998</v>
      </c>
      <c r="AG702" s="4">
        <v>2</v>
      </c>
      <c r="AH702" s="9">
        <v>1.2387382416000001E-2</v>
      </c>
      <c r="AI702" s="10">
        <v>1.6118462</v>
      </c>
    </row>
    <row r="703" spans="2:35" x14ac:dyDescent="0.2">
      <c r="B703" s="3" t="s">
        <v>1188</v>
      </c>
      <c r="C703" s="3" t="s">
        <v>3106</v>
      </c>
      <c r="D703" s="3" t="s">
        <v>1610</v>
      </c>
      <c r="E703" s="4" t="s">
        <v>1745</v>
      </c>
      <c r="F703" s="3" t="s">
        <v>1960</v>
      </c>
      <c r="G703" s="19">
        <v>45875</v>
      </c>
      <c r="H703" s="19">
        <v>42279</v>
      </c>
      <c r="I703" s="45">
        <v>11.39</v>
      </c>
      <c r="J703" s="45">
        <v>33.409999999999997</v>
      </c>
      <c r="K703" s="37"/>
      <c r="L703" s="19">
        <v>45639</v>
      </c>
      <c r="M703" s="43">
        <v>16471.63711</v>
      </c>
      <c r="N703" s="43">
        <v>24726.731492999999</v>
      </c>
      <c r="O703" s="37"/>
      <c r="Q703" s="6">
        <v>-3.4995625538000001E-3</v>
      </c>
      <c r="R703" s="6">
        <v>-1.0781451177000001E-2</v>
      </c>
      <c r="S703" s="6">
        <v>-0.35686053077000002</v>
      </c>
      <c r="T703" s="6">
        <v>-0.36732498966999999</v>
      </c>
      <c r="U703" s="6">
        <v>-0.41469681398000002</v>
      </c>
      <c r="V703" s="6">
        <v>-0.62557919441999998</v>
      </c>
      <c r="W703" s="6">
        <v>-0.84937847129999999</v>
      </c>
      <c r="X703" s="6">
        <v>-1.3800827334000001</v>
      </c>
      <c r="Y703" s="6">
        <v>-0.61778523490000004</v>
      </c>
      <c r="Z703" s="6">
        <v>-0.69657801853000001</v>
      </c>
      <c r="AB703" s="7">
        <v>0.77907875085</v>
      </c>
      <c r="AC703" s="7">
        <v>8.4461690046999993E-2</v>
      </c>
      <c r="AD703" s="8">
        <v>-0.34792781511999998</v>
      </c>
      <c r="AE703" s="7">
        <v>0.48702594809999999</v>
      </c>
      <c r="AF703" s="7">
        <v>-0.35</v>
      </c>
      <c r="AG703" s="4">
        <v>3</v>
      </c>
      <c r="AH703" s="9">
        <v>0</v>
      </c>
      <c r="AI703" s="10">
        <v>0</v>
      </c>
    </row>
    <row r="704" spans="2:35" x14ac:dyDescent="0.2">
      <c r="B704" s="3" t="s">
        <v>2325</v>
      </c>
      <c r="C704" s="3" t="s">
        <v>2944</v>
      </c>
      <c r="D704" s="3" t="s">
        <v>2326</v>
      </c>
      <c r="E704" s="4" t="s">
        <v>1754</v>
      </c>
      <c r="F704" s="3" t="s">
        <v>1984</v>
      </c>
      <c r="G704" s="19">
        <v>45875</v>
      </c>
      <c r="H704" s="19">
        <v>44538</v>
      </c>
      <c r="I704" s="45">
        <v>12.22</v>
      </c>
      <c r="J704" s="45">
        <v>15.89</v>
      </c>
      <c r="K704" s="37"/>
      <c r="L704" s="19">
        <v>45607</v>
      </c>
      <c r="M704" s="43">
        <v>404017.62777999998</v>
      </c>
      <c r="N704" s="43">
        <v>814491.4608</v>
      </c>
      <c r="O704" s="37"/>
      <c r="Q704" s="6">
        <v>5.7613168738000001E-3</v>
      </c>
      <c r="R704" s="6">
        <v>-1.5205717499999999E-3</v>
      </c>
      <c r="S704" s="6">
        <v>-0.10147058823000001</v>
      </c>
      <c r="T704" s="6">
        <v>-0.11193504713000001</v>
      </c>
      <c r="U704" s="6">
        <v>0.10488245931</v>
      </c>
      <c r="V704" s="6">
        <v>-0.10599992112999999</v>
      </c>
      <c r="W704" s="6">
        <v>1.7216035635</v>
      </c>
      <c r="X704" s="6">
        <v>1.1908993014</v>
      </c>
      <c r="Y704" s="6">
        <v>0.17953667953999999</v>
      </c>
      <c r="Z704" s="6">
        <v>0.10074389590000001</v>
      </c>
      <c r="AB704" s="7">
        <v>0.49668813032999998</v>
      </c>
      <c r="AC704" s="7">
        <v>5.0362827106999998E-2</v>
      </c>
      <c r="AD704" s="8">
        <v>0.14208206642000001</v>
      </c>
      <c r="AE704" s="7">
        <v>0.27799227798999998</v>
      </c>
      <c r="AF704" s="7">
        <v>-0.18806646526000001</v>
      </c>
      <c r="AG704" s="4">
        <v>5</v>
      </c>
      <c r="AH704" s="9">
        <v>0</v>
      </c>
      <c r="AI704" s="10">
        <v>0</v>
      </c>
    </row>
    <row r="705" spans="2:35" x14ac:dyDescent="0.2">
      <c r="B705" s="3" t="s">
        <v>1189</v>
      </c>
      <c r="C705" s="3" t="s">
        <v>1699</v>
      </c>
      <c r="D705" s="3" t="s">
        <v>1611</v>
      </c>
      <c r="E705" s="4" t="s">
        <v>1745</v>
      </c>
      <c r="F705" s="3" t="s">
        <v>1961</v>
      </c>
      <c r="G705" s="19">
        <v>45875</v>
      </c>
      <c r="H705" s="19">
        <v>43005</v>
      </c>
      <c r="I705" s="45">
        <v>4.0399999999999998E-2</v>
      </c>
      <c r="J705" s="45">
        <v>9.6999999999999993</v>
      </c>
      <c r="K705" s="37"/>
      <c r="L705" s="19">
        <v>45523</v>
      </c>
      <c r="M705" s="43">
        <v>2949.2616908</v>
      </c>
      <c r="N705" s="43">
        <v>18589.130711999998</v>
      </c>
      <c r="O705" s="37"/>
      <c r="Q705" s="6">
        <v>-4.9411764706999997E-2</v>
      </c>
      <c r="R705" s="6">
        <v>-5.6693653331000002E-2</v>
      </c>
      <c r="S705" s="6">
        <v>-0.24626865672000001</v>
      </c>
      <c r="T705" s="6">
        <v>-0.25673311562000001</v>
      </c>
      <c r="U705" s="6">
        <v>-0.9881874799</v>
      </c>
      <c r="V705" s="6">
        <v>-1.1990698603000001</v>
      </c>
      <c r="W705" s="6">
        <v>-0.99910718231999995</v>
      </c>
      <c r="X705" s="6">
        <v>-1.5298114443999999</v>
      </c>
      <c r="Y705" s="6">
        <v>-0.96605042016999998</v>
      </c>
      <c r="Z705" s="6">
        <v>-1.0448432038</v>
      </c>
      <c r="AB705" s="7">
        <v>3.0288899481999998</v>
      </c>
      <c r="AC705" s="7">
        <v>0.36270018359</v>
      </c>
      <c r="AD705" s="8">
        <v>0.10022822420999999</v>
      </c>
      <c r="AE705" s="7">
        <v>0.62606232293999997</v>
      </c>
      <c r="AF705" s="7">
        <v>-0.94016949151999996</v>
      </c>
      <c r="AG705" s="4">
        <v>1</v>
      </c>
      <c r="AH705" s="9">
        <v>0</v>
      </c>
      <c r="AI705" s="10">
        <v>0</v>
      </c>
    </row>
    <row r="706" spans="2:35" x14ac:dyDescent="0.2">
      <c r="B706" s="3" t="s">
        <v>270</v>
      </c>
      <c r="C706" s="3" t="s">
        <v>1841</v>
      </c>
      <c r="D706" s="3" t="s">
        <v>867</v>
      </c>
      <c r="E706" s="4" t="s">
        <v>1743</v>
      </c>
      <c r="F706" s="3" t="s">
        <v>1961</v>
      </c>
      <c r="G706" s="19">
        <v>45875</v>
      </c>
      <c r="H706" s="19">
        <v>43102</v>
      </c>
      <c r="I706" s="45">
        <v>57.95</v>
      </c>
      <c r="J706" s="45">
        <v>62.300270990999998</v>
      </c>
      <c r="K706" s="37"/>
      <c r="L706" s="19">
        <v>45821</v>
      </c>
      <c r="M706" s="43">
        <v>173883.43715000001</v>
      </c>
      <c r="N706" s="43">
        <v>115683.20561999999</v>
      </c>
      <c r="O706" s="37"/>
      <c r="Q706" s="6">
        <v>-1.9956029088E-2</v>
      </c>
      <c r="R706" s="6">
        <v>-2.7237917712000001E-2</v>
      </c>
      <c r="S706" s="6">
        <v>-3.6415031592999997E-2</v>
      </c>
      <c r="T706" s="6">
        <v>-4.6879490494000003E-2</v>
      </c>
      <c r="U706" s="6">
        <v>0.28329015846</v>
      </c>
      <c r="V706" s="6">
        <v>7.2407778017999996E-2</v>
      </c>
      <c r="W706" s="6">
        <v>-0.22753976084999999</v>
      </c>
      <c r="X706" s="6">
        <v>-0.75824402290000004</v>
      </c>
      <c r="Y706" s="6">
        <v>0.32160692323000001</v>
      </c>
      <c r="Z706" s="6">
        <v>0.24281413960000001</v>
      </c>
      <c r="AB706" s="7">
        <v>0.26561279491000001</v>
      </c>
      <c r="AC706" s="7">
        <v>2.7455201969999999E-2</v>
      </c>
      <c r="AD706" s="8">
        <v>1.0518962928</v>
      </c>
      <c r="AE706" s="7">
        <v>0.15374301675999999</v>
      </c>
      <c r="AF706" s="7">
        <v>-4.0942231544999999E-2</v>
      </c>
      <c r="AG706" s="4">
        <v>5</v>
      </c>
      <c r="AH706" s="9">
        <v>4.5994065282E-2</v>
      </c>
      <c r="AI706" s="10">
        <v>2.17</v>
      </c>
    </row>
    <row r="707" spans="2:35" x14ac:dyDescent="0.2">
      <c r="B707" s="3" t="s">
        <v>271</v>
      </c>
      <c r="C707" s="3" t="s">
        <v>629</v>
      </c>
      <c r="D707" s="3" t="s">
        <v>868</v>
      </c>
      <c r="E707" s="4" t="s">
        <v>1745</v>
      </c>
      <c r="F707" s="3" t="s">
        <v>1979</v>
      </c>
      <c r="G707" s="19">
        <v>45875</v>
      </c>
      <c r="H707" s="19">
        <v>43207</v>
      </c>
      <c r="I707" s="45">
        <v>90.24</v>
      </c>
      <c r="J707" s="45">
        <v>90.49</v>
      </c>
      <c r="K707" s="37"/>
      <c r="L707" s="19">
        <v>45873</v>
      </c>
      <c r="M707" s="43">
        <v>149046.52032000001</v>
      </c>
      <c r="N707" s="43">
        <v>144115.50451999999</v>
      </c>
      <c r="O707" s="37"/>
      <c r="Q707" s="6">
        <v>5.6837178198999999E-3</v>
      </c>
      <c r="R707" s="6">
        <v>-1.5981708038E-3</v>
      </c>
      <c r="S707" s="6">
        <v>0.20777330563999999</v>
      </c>
      <c r="T707" s="6">
        <v>0.19730884673999999</v>
      </c>
      <c r="U707" s="6">
        <v>0.49655052439000003</v>
      </c>
      <c r="V707" s="6">
        <v>0.28566814394000001</v>
      </c>
      <c r="W707" s="6">
        <v>1.6992321361</v>
      </c>
      <c r="X707" s="6">
        <v>1.1685278741</v>
      </c>
      <c r="Y707" s="6">
        <v>0.33599850253000002</v>
      </c>
      <c r="Z707" s="6">
        <v>0.25720571889999999</v>
      </c>
      <c r="AB707" s="7">
        <v>0.45322293417999998</v>
      </c>
      <c r="AC707" s="7">
        <v>4.6759938369999997E-2</v>
      </c>
      <c r="AD707" s="8">
        <v>1.2098728971999999</v>
      </c>
      <c r="AE707" s="7">
        <v>0.19832453105</v>
      </c>
      <c r="AF707" s="7">
        <v>-0.13125621477999999</v>
      </c>
      <c r="AG707" s="4">
        <v>7</v>
      </c>
      <c r="AH707" s="9">
        <v>1.2950819672E-2</v>
      </c>
      <c r="AI707" s="10">
        <v>0.79</v>
      </c>
    </row>
    <row r="708" spans="2:35" x14ac:dyDescent="0.2">
      <c r="B708" s="3" t="s">
        <v>3002</v>
      </c>
      <c r="C708" s="3" t="s">
        <v>3107</v>
      </c>
      <c r="D708" s="3" t="s">
        <v>3173</v>
      </c>
      <c r="E708" s="4" t="s">
        <v>1754</v>
      </c>
      <c r="F708" s="3" t="s">
        <v>1988</v>
      </c>
      <c r="G708" s="19">
        <v>45875</v>
      </c>
      <c r="H708" s="19">
        <v>45482</v>
      </c>
      <c r="I708" s="45">
        <v>0.50080000000000002</v>
      </c>
      <c r="J708" s="45">
        <v>8.58</v>
      </c>
      <c r="K708" s="37"/>
      <c r="L708" s="19">
        <v>45646</v>
      </c>
      <c r="M708" s="43">
        <v>2281.2136111999998</v>
      </c>
      <c r="N708" s="43">
        <v>5215.0441811999999</v>
      </c>
      <c r="O708" s="37"/>
      <c r="Q708" s="6">
        <v>-0.19186703244</v>
      </c>
      <c r="R708" s="6">
        <v>-0.19914892106000001</v>
      </c>
      <c r="S708" s="6">
        <v>0.56499999999999995</v>
      </c>
      <c r="T708" s="6">
        <v>0.55453554110000003</v>
      </c>
      <c r="U708" s="6">
        <v>-0.61476923077000001</v>
      </c>
      <c r="V708" s="6">
        <v>-0.82565161120999997</v>
      </c>
      <c r="W708" s="6"/>
      <c r="X708" s="6"/>
      <c r="Y708" s="6">
        <v>-0.79559183673</v>
      </c>
      <c r="Z708" s="6">
        <v>-0.87438462036999998</v>
      </c>
      <c r="AB708" s="7">
        <v>3.1815468624999999</v>
      </c>
      <c r="AC708" s="7">
        <v>0.51159620885000001</v>
      </c>
      <c r="AD708" s="8">
        <v>77.893721047</v>
      </c>
      <c r="AE708" s="7">
        <v>2.4027777777999999</v>
      </c>
      <c r="AF708" s="7">
        <v>-0.82155477032000002</v>
      </c>
      <c r="AG708" s="4">
        <v>5</v>
      </c>
      <c r="AH708" s="9">
        <v>0</v>
      </c>
      <c r="AI708" s="10">
        <v>0</v>
      </c>
    </row>
    <row r="709" spans="2:35" x14ac:dyDescent="0.2">
      <c r="B709" s="3" t="s">
        <v>1190</v>
      </c>
      <c r="C709" s="3" t="s">
        <v>1700</v>
      </c>
      <c r="D709" s="3" t="s">
        <v>1612</v>
      </c>
      <c r="E709" s="4" t="s">
        <v>1747</v>
      </c>
      <c r="F709" s="3" t="s">
        <v>1972</v>
      </c>
      <c r="G709" s="19">
        <v>45875</v>
      </c>
      <c r="H709" s="19">
        <v>40546</v>
      </c>
      <c r="I709" s="45">
        <v>205.92</v>
      </c>
      <c r="J709" s="45">
        <v>253.50514597</v>
      </c>
      <c r="K709" s="37"/>
      <c r="L709" s="19">
        <v>45523</v>
      </c>
      <c r="M709" s="43">
        <v>565768.28879999998</v>
      </c>
      <c r="N709" s="43">
        <v>558684.62419999996</v>
      </c>
      <c r="O709" s="37"/>
      <c r="Q709" s="6">
        <v>-1.2231975823000001E-2</v>
      </c>
      <c r="R709" s="6">
        <v>-1.9513864448000001E-2</v>
      </c>
      <c r="S709" s="6">
        <v>-0.11279620853</v>
      </c>
      <c r="T709" s="6">
        <v>-0.12326066743</v>
      </c>
      <c r="U709" s="6">
        <v>-0.11401385251</v>
      </c>
      <c r="V709" s="6">
        <v>-0.32489623294999997</v>
      </c>
      <c r="W709" s="6">
        <v>0.20062347873</v>
      </c>
      <c r="X709" s="6">
        <v>-0.33008078332000002</v>
      </c>
      <c r="Y709" s="6">
        <v>2.3063626759000001E-4</v>
      </c>
      <c r="Z709" s="6">
        <v>-7.8562147366000007E-2</v>
      </c>
      <c r="AB709" s="7">
        <v>0.45899176384000001</v>
      </c>
      <c r="AC709" s="7">
        <v>4.7937810831000002E-2</v>
      </c>
      <c r="AD709" s="8">
        <v>-0.10712281717</v>
      </c>
      <c r="AE709" s="7">
        <v>0.14847817811</v>
      </c>
      <c r="AF709" s="7">
        <v>-0.11408160092</v>
      </c>
      <c r="AG709" s="4">
        <v>2</v>
      </c>
      <c r="AH709" s="9">
        <v>1.7131272174000001E-2</v>
      </c>
      <c r="AI709" s="10">
        <v>4.056</v>
      </c>
    </row>
    <row r="710" spans="2:35" x14ac:dyDescent="0.2">
      <c r="B710" s="3" t="s">
        <v>1191</v>
      </c>
      <c r="C710" s="3" t="s">
        <v>3108</v>
      </c>
      <c r="D710" s="3" t="s">
        <v>1613</v>
      </c>
      <c r="E710" s="4" t="s">
        <v>1743</v>
      </c>
      <c r="F710" s="3" t="s">
        <v>1961</v>
      </c>
      <c r="G710" s="19">
        <v>45113</v>
      </c>
      <c r="H710" s="19">
        <v>40546</v>
      </c>
      <c r="I710" s="45">
        <v>0.2</v>
      </c>
      <c r="J710" s="45">
        <v>0.73719999999999997</v>
      </c>
      <c r="K710" s="37"/>
      <c r="L710" s="19">
        <v>44903</v>
      </c>
      <c r="M710" s="43">
        <v>175.5086</v>
      </c>
      <c r="N710" s="43">
        <v>39.730853212</v>
      </c>
      <c r="O710" s="37"/>
      <c r="Q710" s="6">
        <v>-0.19678714858999999</v>
      </c>
      <c r="R710" s="6">
        <v>-0.18886463317999999</v>
      </c>
      <c r="S710" s="6">
        <v>-0.50944321805000004</v>
      </c>
      <c r="T710" s="6">
        <v>-0.53926218931000003</v>
      </c>
      <c r="U710" s="6">
        <v>-0.5</v>
      </c>
      <c r="V710" s="6">
        <v>-0.64733373557999996</v>
      </c>
      <c r="W710" s="6">
        <v>-0.94520547945</v>
      </c>
      <c r="X710" s="6">
        <v>-1.3326200946</v>
      </c>
      <c r="Y710" s="6">
        <v>-0.38137952366</v>
      </c>
      <c r="Z710" s="6">
        <v>-0.53038069569000001</v>
      </c>
      <c r="AB710" s="7">
        <v>1.4010191365</v>
      </c>
      <c r="AC710" s="7">
        <v>0.14916169185</v>
      </c>
      <c r="AD710" s="8"/>
      <c r="AE710" s="7">
        <v>0.32353850911999998</v>
      </c>
      <c r="AF710" s="7">
        <v>-0.54772673172999997</v>
      </c>
      <c r="AG710" s="4">
        <v>7</v>
      </c>
      <c r="AH710" s="9">
        <v>0</v>
      </c>
      <c r="AI710" s="10">
        <v>0</v>
      </c>
    </row>
    <row r="711" spans="2:35" x14ac:dyDescent="0.2">
      <c r="B711" s="3" t="s">
        <v>2221</v>
      </c>
      <c r="C711" s="3" t="s">
        <v>2225</v>
      </c>
      <c r="D711" s="3" t="s">
        <v>2223</v>
      </c>
      <c r="E711" s="4" t="s">
        <v>1756</v>
      </c>
      <c r="F711" s="3" t="s">
        <v>1960</v>
      </c>
      <c r="G711" s="19">
        <v>45875</v>
      </c>
      <c r="H711" s="19">
        <v>44378</v>
      </c>
      <c r="I711" s="45">
        <v>7.25</v>
      </c>
      <c r="J711" s="45">
        <v>11.47</v>
      </c>
      <c r="K711" s="37"/>
      <c r="L711" s="19">
        <v>45736</v>
      </c>
      <c r="M711" s="43">
        <v>448.86925000000002</v>
      </c>
      <c r="N711" s="43">
        <v>536.92447475999995</v>
      </c>
      <c r="O711" s="37"/>
      <c r="Q711" s="6">
        <v>-2.8150134048E-2</v>
      </c>
      <c r="R711" s="6">
        <v>-3.5432022671999998E-2</v>
      </c>
      <c r="S711" s="6">
        <v>-6.6924066924000006E-2</v>
      </c>
      <c r="T711" s="6">
        <v>-7.7388525824999999E-2</v>
      </c>
      <c r="U711" s="6">
        <v>-8.0532656943000006E-2</v>
      </c>
      <c r="V711" s="6">
        <v>-0.29141503739000002</v>
      </c>
      <c r="W711" s="6">
        <v>-0.27500000000000002</v>
      </c>
      <c r="X711" s="6">
        <v>-0.80570426205000001</v>
      </c>
      <c r="Y711" s="6">
        <v>-9.375E-2</v>
      </c>
      <c r="Z711" s="6">
        <v>-0.17254278363</v>
      </c>
      <c r="AB711" s="7">
        <v>0.55535262553999998</v>
      </c>
      <c r="AC711" s="7">
        <v>5.6486105967000003E-2</v>
      </c>
      <c r="AD711" s="8">
        <v>0.14340287988</v>
      </c>
      <c r="AE711" s="7">
        <v>0.35</v>
      </c>
      <c r="AF711" s="7">
        <v>-0.30478087649000002</v>
      </c>
      <c r="AG711" s="4">
        <v>3</v>
      </c>
      <c r="AH711" s="9">
        <v>0</v>
      </c>
      <c r="AI711" s="10">
        <v>0</v>
      </c>
    </row>
    <row r="712" spans="2:35" x14ac:dyDescent="0.2">
      <c r="B712" s="3" t="s">
        <v>1192</v>
      </c>
      <c r="C712" s="3" t="s">
        <v>1701</v>
      </c>
      <c r="D712" s="3" t="s">
        <v>1614</v>
      </c>
      <c r="E712" s="4" t="s">
        <v>1754</v>
      </c>
      <c r="F712" s="3" t="s">
        <v>1972</v>
      </c>
      <c r="G712" s="19">
        <v>44987</v>
      </c>
      <c r="H712" s="19">
        <v>40546</v>
      </c>
      <c r="I712" s="45">
        <v>4.9000000000000004</v>
      </c>
      <c r="J712" s="45">
        <v>4.9000000000000004</v>
      </c>
      <c r="K712" s="37"/>
      <c r="L712" s="19">
        <v>44987</v>
      </c>
      <c r="M712" s="43">
        <v>1866.0963999999999</v>
      </c>
      <c r="N712" s="43">
        <v>988.29813989000002</v>
      </c>
      <c r="O712" s="37"/>
      <c r="Q712" s="6">
        <v>0</v>
      </c>
      <c r="R712" s="6">
        <v>-7.5821419814E-3</v>
      </c>
      <c r="S712" s="6">
        <v>4.0339702759999999E-2</v>
      </c>
      <c r="T712" s="6">
        <v>8.7808935443000002E-2</v>
      </c>
      <c r="U712" s="6">
        <v>0.18932038835000001</v>
      </c>
      <c r="V712" s="6">
        <v>0.28169159663999999</v>
      </c>
      <c r="W712" s="6">
        <v>2.6844875555000001</v>
      </c>
      <c r="X712" s="6">
        <v>2.3961206701000002</v>
      </c>
      <c r="Y712" s="6">
        <v>9.6196868009E-2</v>
      </c>
      <c r="Z712" s="6">
        <v>5.9251953306999998E-2</v>
      </c>
      <c r="AB712" s="7">
        <v>0.64114512118</v>
      </c>
      <c r="AC712" s="7">
        <v>7.1583373903E-2</v>
      </c>
      <c r="AD712" s="8"/>
      <c r="AE712" s="7">
        <v>0.26268656717</v>
      </c>
      <c r="AF712" s="7">
        <v>-0.20963855422</v>
      </c>
      <c r="AG712" s="4">
        <v>5</v>
      </c>
      <c r="AH712" s="9">
        <v>0</v>
      </c>
      <c r="AI712" s="10">
        <v>0</v>
      </c>
    </row>
    <row r="713" spans="2:35" x14ac:dyDescent="0.2">
      <c r="B713" s="3" t="s">
        <v>2180</v>
      </c>
      <c r="C713" s="3" t="s">
        <v>2183</v>
      </c>
      <c r="D713" s="3" t="s">
        <v>2187</v>
      </c>
      <c r="E713" s="4" t="s">
        <v>914</v>
      </c>
      <c r="F713" s="3" t="s">
        <v>1976</v>
      </c>
      <c r="G713" s="19">
        <v>45875</v>
      </c>
      <c r="H713" s="19">
        <v>44335</v>
      </c>
      <c r="I713" s="45">
        <v>17.57</v>
      </c>
      <c r="J713" s="45">
        <v>20.399999999999999</v>
      </c>
      <c r="K713" s="37"/>
      <c r="L713" s="19">
        <v>45561</v>
      </c>
      <c r="M713" s="43">
        <v>4110.0798199999999</v>
      </c>
      <c r="N713" s="43">
        <v>1754.1127348</v>
      </c>
      <c r="O713" s="37"/>
      <c r="Q713" s="6">
        <v>5.6524353578000001E-2</v>
      </c>
      <c r="R713" s="6">
        <v>4.9242464955000002E-2</v>
      </c>
      <c r="S713" s="6">
        <v>0.38893280632999999</v>
      </c>
      <c r="T713" s="6">
        <v>0.37846834742000002</v>
      </c>
      <c r="U713" s="6">
        <v>-4.8708654284999996E-3</v>
      </c>
      <c r="V713" s="6">
        <v>-0.21575324587</v>
      </c>
      <c r="W713" s="6">
        <v>-0.77871536523999996</v>
      </c>
      <c r="X713" s="6">
        <v>-1.3094196273000001</v>
      </c>
      <c r="Y713" s="6">
        <v>0.32543753772</v>
      </c>
      <c r="Z713" s="6">
        <v>0.24664475408</v>
      </c>
      <c r="AB713" s="7">
        <v>0.88007768837</v>
      </c>
      <c r="AC713" s="7">
        <v>8.9728288633999995E-2</v>
      </c>
      <c r="AD713" s="8">
        <v>0.46781652988</v>
      </c>
      <c r="AE713" s="7">
        <v>0.28222409436000001</v>
      </c>
      <c r="AF713" s="7">
        <v>-0.14439549682</v>
      </c>
      <c r="AG713" s="4">
        <v>5</v>
      </c>
      <c r="AH713" s="9">
        <v>0</v>
      </c>
      <c r="AI713" s="10">
        <v>0</v>
      </c>
    </row>
    <row r="714" spans="2:35" x14ac:dyDescent="0.2">
      <c r="B714" s="3" t="s">
        <v>2626</v>
      </c>
      <c r="C714" s="3" t="s">
        <v>2691</v>
      </c>
      <c r="D714" s="3" t="s">
        <v>2664</v>
      </c>
      <c r="E714" s="4" t="s">
        <v>1751</v>
      </c>
      <c r="F714" s="3" t="s">
        <v>1961</v>
      </c>
      <c r="G714" s="19">
        <v>45875</v>
      </c>
      <c r="H714" s="19">
        <v>45125</v>
      </c>
      <c r="I714" s="45">
        <v>57.97</v>
      </c>
      <c r="J714" s="45">
        <v>77.349999999999994</v>
      </c>
      <c r="K714" s="37"/>
      <c r="L714" s="19">
        <v>45814</v>
      </c>
      <c r="M714" s="43">
        <v>117879.79214000001</v>
      </c>
      <c r="N714" s="43">
        <v>86763.440979999999</v>
      </c>
      <c r="O714" s="37"/>
      <c r="Q714" s="6">
        <v>4.3312543312000002E-3</v>
      </c>
      <c r="R714" s="6">
        <v>-2.9506342925999999E-3</v>
      </c>
      <c r="S714" s="6">
        <v>-0.23683517640999999</v>
      </c>
      <c r="T714" s="6">
        <v>-0.24729963530999999</v>
      </c>
      <c r="U714" s="6">
        <v>0.40943350352000002</v>
      </c>
      <c r="V714" s="6">
        <v>0.19855112308</v>
      </c>
      <c r="W714" s="6"/>
      <c r="X714" s="6"/>
      <c r="Y714" s="6">
        <v>0.37958115183000002</v>
      </c>
      <c r="Z714" s="6">
        <v>0.30078836819999999</v>
      </c>
      <c r="AB714" s="7">
        <v>0.62575198647999997</v>
      </c>
      <c r="AC714" s="7">
        <v>6.5034499514000005E-2</v>
      </c>
      <c r="AD714" s="8">
        <v>1.0609669889</v>
      </c>
      <c r="AE714" s="7">
        <v>0.42024965326000002</v>
      </c>
      <c r="AF714" s="7">
        <v>-0.17268445839999999</v>
      </c>
      <c r="AG714" s="4">
        <v>6</v>
      </c>
      <c r="AH714" s="9">
        <v>0</v>
      </c>
      <c r="AI714" s="10">
        <v>0</v>
      </c>
    </row>
    <row r="715" spans="2:35" x14ac:dyDescent="0.2">
      <c r="B715" s="3" t="s">
        <v>272</v>
      </c>
      <c r="C715" s="3" t="s">
        <v>630</v>
      </c>
      <c r="D715" s="3" t="s">
        <v>869</v>
      </c>
      <c r="E715" s="4" t="s">
        <v>1772</v>
      </c>
      <c r="F715" s="3" t="s">
        <v>1984</v>
      </c>
      <c r="G715" s="19">
        <v>45875</v>
      </c>
      <c r="H715" s="19">
        <v>40546</v>
      </c>
      <c r="I715" s="45">
        <v>42.15</v>
      </c>
      <c r="J715" s="45">
        <v>45.780116434999996</v>
      </c>
      <c r="K715" s="37"/>
      <c r="L715" s="19">
        <v>45621</v>
      </c>
      <c r="M715" s="43">
        <v>11373.798150000001</v>
      </c>
      <c r="N715" s="43">
        <v>9997.8594615999991</v>
      </c>
      <c r="O715" s="37"/>
      <c r="Q715" s="6">
        <v>-1.3573601683E-2</v>
      </c>
      <c r="R715" s="6">
        <v>-2.0855490306999999E-2</v>
      </c>
      <c r="S715" s="6">
        <v>-6.3541435236000005E-2</v>
      </c>
      <c r="T715" s="6">
        <v>-7.4005894136999997E-2</v>
      </c>
      <c r="U715" s="6">
        <v>3.5644619815E-2</v>
      </c>
      <c r="V715" s="6">
        <v>-0.17523776062999999</v>
      </c>
      <c r="W715" s="6">
        <v>0.63835857657999995</v>
      </c>
      <c r="X715" s="6">
        <v>0.10765431453</v>
      </c>
      <c r="Y715" s="6">
        <v>1.0499351299000001E-2</v>
      </c>
      <c r="Z715" s="6">
        <v>-6.8293432333999995E-2</v>
      </c>
      <c r="AB715" s="7">
        <v>0.30752901047999998</v>
      </c>
      <c r="AC715" s="7">
        <v>3.1843090531999997E-2</v>
      </c>
      <c r="AD715" s="8">
        <v>7.3358456471999997E-2</v>
      </c>
      <c r="AE715" s="7">
        <v>0.12788676433999999</v>
      </c>
      <c r="AF715" s="7">
        <v>-0.1035173642</v>
      </c>
      <c r="AG715" s="4">
        <v>3</v>
      </c>
      <c r="AH715" s="9">
        <v>2.6334689969E-2</v>
      </c>
      <c r="AI715" s="10">
        <v>1.1000000000000001</v>
      </c>
    </row>
    <row r="716" spans="2:35" x14ac:dyDescent="0.2">
      <c r="B716" s="3" t="s">
        <v>2537</v>
      </c>
      <c r="C716" s="3" t="s">
        <v>2806</v>
      </c>
      <c r="D716" s="3" t="s">
        <v>2557</v>
      </c>
      <c r="E716" s="4" t="s">
        <v>1761</v>
      </c>
      <c r="F716" s="3" t="s">
        <v>1991</v>
      </c>
      <c r="G716" s="19">
        <v>45875</v>
      </c>
      <c r="H716" s="19">
        <v>45005</v>
      </c>
      <c r="I716" s="45">
        <v>1.17</v>
      </c>
      <c r="J716" s="45">
        <v>5.3</v>
      </c>
      <c r="K716" s="37"/>
      <c r="L716" s="19">
        <v>45512</v>
      </c>
      <c r="M716" s="43">
        <v>65.405339999999995</v>
      </c>
      <c r="N716" s="43">
        <v>4252.1282350000001</v>
      </c>
      <c r="O716" s="37"/>
      <c r="Q716" s="6">
        <v>5.4054054052999997E-2</v>
      </c>
      <c r="R716" s="6">
        <v>4.6772165429999998E-2</v>
      </c>
      <c r="S716" s="6">
        <v>-0.20945945946</v>
      </c>
      <c r="T716" s="6">
        <v>-0.21992391836</v>
      </c>
      <c r="U716" s="6">
        <v>-0.78742732557999995</v>
      </c>
      <c r="V716" s="6">
        <v>-0.99830970603000002</v>
      </c>
      <c r="W716" s="6"/>
      <c r="X716" s="6"/>
      <c r="Y716" s="6">
        <v>-0.70757383761000003</v>
      </c>
      <c r="Z716" s="6">
        <v>-0.78636662124000001</v>
      </c>
      <c r="AB716" s="7">
        <v>2.0675583298000002</v>
      </c>
      <c r="AC716" s="7">
        <v>0.34667643628</v>
      </c>
      <c r="AD716" s="8">
        <v>0.64076422666999999</v>
      </c>
      <c r="AE716" s="7">
        <v>0.48579100469999997</v>
      </c>
      <c r="AF716" s="7">
        <v>-0.40963855422000001</v>
      </c>
      <c r="AG716" s="4">
        <v>5</v>
      </c>
      <c r="AH716" s="9">
        <v>0</v>
      </c>
      <c r="AI716" s="10">
        <v>0</v>
      </c>
    </row>
    <row r="717" spans="2:35" x14ac:dyDescent="0.2">
      <c r="B717" s="3" t="s">
        <v>14</v>
      </c>
      <c r="C717" s="3" t="s">
        <v>631</v>
      </c>
      <c r="D717" s="3" t="s">
        <v>870</v>
      </c>
      <c r="E717" s="4" t="s">
        <v>1749</v>
      </c>
      <c r="F717" s="3" t="s">
        <v>1975</v>
      </c>
      <c r="G717" s="19">
        <v>44496</v>
      </c>
      <c r="H717" s="19">
        <v>40141</v>
      </c>
      <c r="I717" s="45">
        <v>0.81459999999999999</v>
      </c>
      <c r="J717" s="45">
        <v>2.35</v>
      </c>
      <c r="K717" s="37"/>
      <c r="L717" s="19">
        <v>44175</v>
      </c>
      <c r="M717" s="43">
        <v>233.63298219999999</v>
      </c>
      <c r="N717" s="43">
        <v>447.01329380999999</v>
      </c>
      <c r="O717" s="37"/>
      <c r="Q717" s="6">
        <v>-3.0238095239E-2</v>
      </c>
      <c r="R717" s="6">
        <v>-2.5186497241999999E-2</v>
      </c>
      <c r="S717" s="6">
        <v>-0.11552660151999999</v>
      </c>
      <c r="T717" s="6">
        <v>-0.13996218831000001</v>
      </c>
      <c r="U717" s="6">
        <v>-0.42226950354999998</v>
      </c>
      <c r="V717" s="6">
        <v>-0.76467869580000003</v>
      </c>
      <c r="W717" s="6">
        <v>-0.76792022792000003</v>
      </c>
      <c r="X717" s="6">
        <v>-1.4801788603999999</v>
      </c>
      <c r="Y717" s="6">
        <v>-0.59871921181999999</v>
      </c>
      <c r="Z717" s="6">
        <v>-0.81053901283999996</v>
      </c>
      <c r="AB717" s="7">
        <v>0.63363351361999998</v>
      </c>
      <c r="AC717" s="7">
        <v>6.5769155233999996E-2</v>
      </c>
      <c r="AD717" s="8"/>
      <c r="AE717" s="7">
        <v>0.453125</v>
      </c>
      <c r="AF717" s="7">
        <v>-0.24161073825000001</v>
      </c>
      <c r="AG717" s="4">
        <v>2</v>
      </c>
      <c r="AH717" s="9">
        <v>0</v>
      </c>
      <c r="AI717" s="10">
        <v>0</v>
      </c>
    </row>
    <row r="718" spans="2:35" x14ac:dyDescent="0.2">
      <c r="B718" s="3" t="s">
        <v>2403</v>
      </c>
      <c r="C718" s="3" t="s">
        <v>3109</v>
      </c>
      <c r="D718" s="3" t="s">
        <v>2428</v>
      </c>
      <c r="E718" s="4" t="s">
        <v>1745</v>
      </c>
      <c r="F718" s="3" t="s">
        <v>1961</v>
      </c>
      <c r="G718" s="19">
        <v>45875</v>
      </c>
      <c r="H718" s="19">
        <v>44697</v>
      </c>
      <c r="I718" s="45">
        <v>3.08</v>
      </c>
      <c r="J718" s="45">
        <v>3.17</v>
      </c>
      <c r="K718" s="37"/>
      <c r="L718" s="19">
        <v>45874</v>
      </c>
      <c r="M718" s="43">
        <v>119.83664</v>
      </c>
      <c r="N718" s="43">
        <v>474.97428472000001</v>
      </c>
      <c r="O718" s="37"/>
      <c r="Q718" s="6">
        <v>-2.8391167190999999E-2</v>
      </c>
      <c r="R718" s="6">
        <v>-3.5673055815E-2</v>
      </c>
      <c r="S718" s="6">
        <v>0.10791366905999999</v>
      </c>
      <c r="T718" s="6">
        <v>9.7449210164999994E-2</v>
      </c>
      <c r="U718" s="6">
        <v>2.08</v>
      </c>
      <c r="V718" s="6">
        <v>1.8691176195999999</v>
      </c>
      <c r="W718" s="6">
        <v>0.45283018868000002</v>
      </c>
      <c r="X718" s="6">
        <v>-7.7874073370000005E-2</v>
      </c>
      <c r="Y718" s="6">
        <v>1.6784937821000001</v>
      </c>
      <c r="Z718" s="6">
        <v>1.5997009983999999</v>
      </c>
      <c r="AB718" s="7">
        <v>0.83757612497</v>
      </c>
      <c r="AC718" s="7">
        <v>8.8157282082999999E-2</v>
      </c>
      <c r="AD718" s="8">
        <v>4.2175412902999998</v>
      </c>
      <c r="AE718" s="7">
        <v>0.38918918919000001</v>
      </c>
      <c r="AF718" s="7">
        <v>-0.15</v>
      </c>
      <c r="AG718" s="4">
        <v>9</v>
      </c>
      <c r="AH718" s="9">
        <v>0</v>
      </c>
      <c r="AI718" s="10">
        <v>0</v>
      </c>
    </row>
    <row r="719" spans="2:35" x14ac:dyDescent="0.2">
      <c r="B719" s="3" t="s">
        <v>2129</v>
      </c>
      <c r="C719" s="3" t="s">
        <v>2158</v>
      </c>
      <c r="D719" s="3" t="s">
        <v>2137</v>
      </c>
      <c r="E719" s="4" t="s">
        <v>914</v>
      </c>
      <c r="F719" s="3" t="s">
        <v>1972</v>
      </c>
      <c r="G719" s="19">
        <v>45482</v>
      </c>
      <c r="H719" s="19">
        <v>44279</v>
      </c>
      <c r="I719" s="45">
        <v>26.08</v>
      </c>
      <c r="J719" s="45">
        <v>26.08</v>
      </c>
      <c r="K719" s="37"/>
      <c r="L719" s="19">
        <v>45482</v>
      </c>
      <c r="M719" s="43">
        <v>49286.896800000002</v>
      </c>
      <c r="N719" s="43">
        <v>13404.495491</v>
      </c>
      <c r="O719" s="37"/>
      <c r="Q719" s="6">
        <v>3.0769230761999999E-3</v>
      </c>
      <c r="R719" s="6">
        <v>2.3358300987000001E-3</v>
      </c>
      <c r="S719" s="6">
        <v>5.8012170384E-2</v>
      </c>
      <c r="T719" s="6">
        <v>1.4999185510000001E-2</v>
      </c>
      <c r="U719" s="6">
        <v>0.44407530453999999</v>
      </c>
      <c r="V719" s="6">
        <v>0.17627730728999999</v>
      </c>
      <c r="W719" s="6">
        <v>-0.26327683616000003</v>
      </c>
      <c r="X719" s="6">
        <v>-0.53960506218000004</v>
      </c>
      <c r="Y719" s="6">
        <v>3.6978131212999997E-2</v>
      </c>
      <c r="Z719" s="6">
        <v>-0.13224173616000001</v>
      </c>
      <c r="AB719" s="7">
        <v>0.58009514162999998</v>
      </c>
      <c r="AC719" s="7">
        <v>7.4063855144000004E-2</v>
      </c>
      <c r="AD719" s="8"/>
      <c r="AE719" s="7">
        <v>0.68949152543000003</v>
      </c>
      <c r="AF719" s="7">
        <v>-0.13</v>
      </c>
      <c r="AG719" s="4">
        <v>5</v>
      </c>
      <c r="AH719" s="9">
        <v>0</v>
      </c>
      <c r="AI719" s="10">
        <v>0</v>
      </c>
    </row>
    <row r="720" spans="2:35" x14ac:dyDescent="0.2">
      <c r="B720" s="3" t="s">
        <v>1193</v>
      </c>
      <c r="C720" s="3" t="s">
        <v>1702</v>
      </c>
      <c r="D720" s="3" t="s">
        <v>1615</v>
      </c>
      <c r="E720" s="4" t="s">
        <v>1753</v>
      </c>
      <c r="F720" s="3" t="s">
        <v>1980</v>
      </c>
      <c r="G720" s="19">
        <v>45875</v>
      </c>
      <c r="H720" s="19">
        <v>39050</v>
      </c>
      <c r="I720" s="45">
        <v>108.56</v>
      </c>
      <c r="J720" s="45">
        <v>113.86</v>
      </c>
      <c r="K720" s="37"/>
      <c r="L720" s="19">
        <v>45848</v>
      </c>
      <c r="M720" s="43">
        <v>9336.8113599999997</v>
      </c>
      <c r="N720" s="43">
        <v>7931.0841977999999</v>
      </c>
      <c r="O720" s="37"/>
      <c r="Q720" s="6">
        <v>2.1068472537000001E-2</v>
      </c>
      <c r="R720" s="6">
        <v>1.3786583913E-2</v>
      </c>
      <c r="S720" s="6">
        <v>3.2344515312E-3</v>
      </c>
      <c r="T720" s="6">
        <v>-7.2300073697999998E-3</v>
      </c>
      <c r="U720" s="6">
        <v>0.84002101523999995</v>
      </c>
      <c r="V720" s="6">
        <v>0.62913863478999998</v>
      </c>
      <c r="W720" s="6">
        <v>1.2821046068999999</v>
      </c>
      <c r="X720" s="6">
        <v>0.75140034483999996</v>
      </c>
      <c r="Y720" s="6">
        <v>0.61955986587</v>
      </c>
      <c r="Z720" s="6">
        <v>0.54076708223000003</v>
      </c>
      <c r="AB720" s="7">
        <v>0.33792886099000002</v>
      </c>
      <c r="AC720" s="7">
        <v>3.4982203060000001E-2</v>
      </c>
      <c r="AD720" s="8">
        <v>2.7177452745999999</v>
      </c>
      <c r="AE720" s="7">
        <v>0.14244454024</v>
      </c>
      <c r="AF720" s="7">
        <v>-1.1353583012E-2</v>
      </c>
      <c r="AG720" s="4">
        <v>9</v>
      </c>
      <c r="AH720" s="9">
        <v>7.2611408924000004E-2</v>
      </c>
      <c r="AI720" s="10">
        <v>0.56754892499999998</v>
      </c>
    </row>
    <row r="721" spans="2:35" x14ac:dyDescent="0.2">
      <c r="B721" s="3" t="s">
        <v>3003</v>
      </c>
      <c r="C721" s="3" t="s">
        <v>3110</v>
      </c>
      <c r="D721" s="3" t="s">
        <v>3174</v>
      </c>
      <c r="E721" s="4" t="s">
        <v>1761</v>
      </c>
      <c r="F721" s="3" t="s">
        <v>1960</v>
      </c>
      <c r="G721" s="19">
        <v>45875</v>
      </c>
      <c r="H721" s="19">
        <v>45789</v>
      </c>
      <c r="I721" s="45">
        <v>6.89</v>
      </c>
      <c r="J721" s="45"/>
      <c r="K721" s="37"/>
      <c r="L721" s="19"/>
      <c r="M721" s="43">
        <v>530.40598</v>
      </c>
      <c r="N721" s="43"/>
      <c r="O721" s="37"/>
      <c r="Q721" s="6">
        <v>1.3235294115999999E-2</v>
      </c>
      <c r="R721" s="6">
        <v>5.9534054926E-3</v>
      </c>
      <c r="S721" s="6">
        <v>-1.5714285713999999E-2</v>
      </c>
      <c r="T721" s="6">
        <v>-2.6178744614999999E-2</v>
      </c>
      <c r="U721" s="6"/>
      <c r="V721" s="6"/>
      <c r="W721" s="6"/>
      <c r="X721" s="6"/>
      <c r="Y721" s="6"/>
      <c r="Z721" s="6"/>
      <c r="AB721" s="7"/>
      <c r="AC721" s="7"/>
      <c r="AD721" s="8"/>
      <c r="AE721" s="7">
        <v>7.1322436850000004E-2</v>
      </c>
      <c r="AF721" s="7">
        <v>-0.20916568743</v>
      </c>
      <c r="AG721" s="4"/>
      <c r="AH721" s="9"/>
      <c r="AI721" s="10"/>
    </row>
    <row r="722" spans="2:35" x14ac:dyDescent="0.2">
      <c r="B722" s="3" t="s">
        <v>2269</v>
      </c>
      <c r="C722" s="3" t="s">
        <v>2310</v>
      </c>
      <c r="D722" s="3" t="s">
        <v>2272</v>
      </c>
      <c r="E722" s="4" t="s">
        <v>1742</v>
      </c>
      <c r="F722" s="3" t="s">
        <v>1995</v>
      </c>
      <c r="G722" s="19">
        <v>45875</v>
      </c>
      <c r="H722" s="19">
        <v>44453</v>
      </c>
      <c r="I722" s="45">
        <v>46.81</v>
      </c>
      <c r="J722" s="45">
        <v>63.62</v>
      </c>
      <c r="K722" s="37"/>
      <c r="L722" s="19">
        <v>45687</v>
      </c>
      <c r="M722" s="43">
        <v>292261.93299</v>
      </c>
      <c r="N722" s="43">
        <v>286094.14705000003</v>
      </c>
      <c r="O722" s="37"/>
      <c r="Q722" s="6">
        <v>-7.2110286328000003E-3</v>
      </c>
      <c r="R722" s="6">
        <v>-1.4492917256E-2</v>
      </c>
      <c r="S722" s="6">
        <v>-0.13809611490000001</v>
      </c>
      <c r="T722" s="6">
        <v>-0.14856057380000001</v>
      </c>
      <c r="U722" s="6">
        <v>0.23737774252999999</v>
      </c>
      <c r="V722" s="6">
        <v>2.6495362086E-2</v>
      </c>
      <c r="W722" s="6">
        <v>1.049474606</v>
      </c>
      <c r="X722" s="6">
        <v>0.51877034390999999</v>
      </c>
      <c r="Y722" s="6">
        <v>-0.14533503743000001</v>
      </c>
      <c r="Z722" s="6">
        <v>-0.22412782106000001</v>
      </c>
      <c r="AB722" s="7">
        <v>0.47526402701999998</v>
      </c>
      <c r="AC722" s="7">
        <v>4.9090139445999999E-2</v>
      </c>
      <c r="AD722" s="8">
        <v>0.65646130373</v>
      </c>
      <c r="AE722" s="7">
        <v>0.23446268967</v>
      </c>
      <c r="AF722" s="7">
        <v>-0.19038076152</v>
      </c>
      <c r="AG722" s="4">
        <v>5</v>
      </c>
      <c r="AH722" s="9">
        <v>0</v>
      </c>
      <c r="AI722" s="10">
        <v>0</v>
      </c>
    </row>
    <row r="723" spans="2:35" x14ac:dyDescent="0.2">
      <c r="B723" s="3" t="s">
        <v>273</v>
      </c>
      <c r="C723" s="3" t="s">
        <v>1842</v>
      </c>
      <c r="D723" s="3" t="s">
        <v>871</v>
      </c>
      <c r="E723" s="4" t="s">
        <v>1741</v>
      </c>
      <c r="F723" s="3" t="s">
        <v>1956</v>
      </c>
      <c r="G723" s="19">
        <v>45875</v>
      </c>
      <c r="H723" s="19">
        <v>43811</v>
      </c>
      <c r="I723" s="45">
        <v>7.38</v>
      </c>
      <c r="J723" s="45">
        <v>7.53</v>
      </c>
      <c r="K723" s="37"/>
      <c r="L723" s="19">
        <v>45852</v>
      </c>
      <c r="M723" s="43">
        <v>178.95024000000001</v>
      </c>
      <c r="N723" s="43">
        <v>412.67528397000001</v>
      </c>
      <c r="O723" s="37"/>
      <c r="Q723" s="6">
        <v>1.0958904109E-2</v>
      </c>
      <c r="R723" s="6">
        <v>3.6770154856999998E-3</v>
      </c>
      <c r="S723" s="6">
        <v>2.3578363383000001E-2</v>
      </c>
      <c r="T723" s="6">
        <v>1.3113904482E-2</v>
      </c>
      <c r="U723" s="6">
        <v>4.1971830986000001</v>
      </c>
      <c r="V723" s="6">
        <v>3.9863007180999999</v>
      </c>
      <c r="W723" s="6">
        <v>-0.48749999999999999</v>
      </c>
      <c r="X723" s="6">
        <v>-1.0182042621</v>
      </c>
      <c r="Y723" s="6">
        <v>2.0370370370000002</v>
      </c>
      <c r="Z723" s="6">
        <v>1.9582442534</v>
      </c>
      <c r="AB723" s="7">
        <v>1.0949750366</v>
      </c>
      <c r="AC723" s="7">
        <v>0.12205703687</v>
      </c>
      <c r="AD723" s="8">
        <v>8.9287648221999998</v>
      </c>
      <c r="AE723" s="7">
        <v>1.2047244094</v>
      </c>
      <c r="AF723" s="7">
        <v>-0.11044776118999999</v>
      </c>
      <c r="AG723" s="4">
        <v>6</v>
      </c>
      <c r="AH723" s="9">
        <v>0</v>
      </c>
      <c r="AI723" s="10">
        <v>0</v>
      </c>
    </row>
    <row r="724" spans="2:35" x14ac:dyDescent="0.2">
      <c r="B724" s="3" t="s">
        <v>2163</v>
      </c>
      <c r="C724" s="3" t="s">
        <v>2174</v>
      </c>
      <c r="D724" s="3" t="s">
        <v>2171</v>
      </c>
      <c r="E724" s="4" t="s">
        <v>1741</v>
      </c>
      <c r="F724" s="3" t="s">
        <v>1985</v>
      </c>
      <c r="G724" s="19">
        <v>44929</v>
      </c>
      <c r="H724" s="19">
        <v>44322</v>
      </c>
      <c r="I724" s="45">
        <v>0.23799999999999999</v>
      </c>
      <c r="J724" s="45">
        <v>2.4500000000000002</v>
      </c>
      <c r="K724" s="37"/>
      <c r="L724" s="19">
        <v>44573</v>
      </c>
      <c r="M724" s="43">
        <v>30.512314</v>
      </c>
      <c r="N724" s="43">
        <v>45.041378612999999</v>
      </c>
      <c r="O724" s="37"/>
      <c r="Q724" s="6">
        <v>-4.8000000000000001E-2</v>
      </c>
      <c r="R724" s="6">
        <v>-4.3999479098999997E-2</v>
      </c>
      <c r="S724" s="6">
        <v>0.10646211064</v>
      </c>
      <c r="T724" s="6">
        <v>0.16726226783000001</v>
      </c>
      <c r="U724" s="6">
        <v>-0.90517928287000005</v>
      </c>
      <c r="V724" s="6">
        <v>-0.70244649103000001</v>
      </c>
      <c r="W724" s="6"/>
      <c r="X724" s="6"/>
      <c r="Y724" s="6">
        <v>-4.8000000000000001E-2</v>
      </c>
      <c r="Z724" s="6">
        <v>-4.3999479098999997E-2</v>
      </c>
      <c r="AB724" s="7">
        <v>1.3600184905999999</v>
      </c>
      <c r="AC724" s="7">
        <v>0.15489990402000001</v>
      </c>
      <c r="AD724" s="8"/>
      <c r="AE724" s="7">
        <v>0.68478600437000003</v>
      </c>
      <c r="AF724" s="7">
        <v>-0.63624999999999998</v>
      </c>
      <c r="AG724" s="4">
        <v>2</v>
      </c>
      <c r="AH724" s="9">
        <v>0</v>
      </c>
      <c r="AI724" s="10">
        <v>0</v>
      </c>
    </row>
    <row r="725" spans="2:35" x14ac:dyDescent="0.2">
      <c r="B725" s="3" t="s">
        <v>1194</v>
      </c>
      <c r="C725" s="3" t="s">
        <v>1703</v>
      </c>
      <c r="D725" s="3" t="s">
        <v>1616</v>
      </c>
      <c r="E725" s="4" t="s">
        <v>1743</v>
      </c>
      <c r="F725" s="3" t="s">
        <v>1956</v>
      </c>
      <c r="G725" s="19">
        <v>45875</v>
      </c>
      <c r="H725" s="19">
        <v>40546</v>
      </c>
      <c r="I725" s="45">
        <v>28.95</v>
      </c>
      <c r="J725" s="45">
        <v>33.097347833999997</v>
      </c>
      <c r="K725" s="37"/>
      <c r="L725" s="19">
        <v>45581</v>
      </c>
      <c r="M725" s="43">
        <v>39584.753550000001</v>
      </c>
      <c r="N725" s="43">
        <v>36425.576924000001</v>
      </c>
      <c r="O725" s="37"/>
      <c r="Q725" s="6">
        <v>1.0471204188000001E-2</v>
      </c>
      <c r="R725" s="6">
        <v>3.1893155647000002E-3</v>
      </c>
      <c r="S725" s="6">
        <v>-3.4678226074999999E-2</v>
      </c>
      <c r="T725" s="6">
        <v>-4.5142684975999998E-2</v>
      </c>
      <c r="U725" s="6">
        <v>3.8093069259000002E-2</v>
      </c>
      <c r="V725" s="6">
        <v>-0.17278931118999999</v>
      </c>
      <c r="W725" s="6">
        <v>-0.18719336512000001</v>
      </c>
      <c r="X725" s="6">
        <v>-0.71789762717000005</v>
      </c>
      <c r="Y725" s="6">
        <v>4.2338575518E-2</v>
      </c>
      <c r="Z725" s="6">
        <v>-3.6454208114999997E-2</v>
      </c>
      <c r="AB725" s="7">
        <v>0.30406139618</v>
      </c>
      <c r="AC725" s="7">
        <v>3.1145700589E-2</v>
      </c>
      <c r="AD725" s="8">
        <v>0.10589582698</v>
      </c>
      <c r="AE725" s="7">
        <v>7.2842438637999996E-2</v>
      </c>
      <c r="AF725" s="7">
        <v>-0.12296195652</v>
      </c>
      <c r="AG725" s="4">
        <v>4</v>
      </c>
      <c r="AH725" s="9">
        <v>3.6307053941999998E-2</v>
      </c>
      <c r="AI725" s="10">
        <v>1.05</v>
      </c>
    </row>
    <row r="726" spans="2:35" x14ac:dyDescent="0.2">
      <c r="B726" s="3" t="s">
        <v>1195</v>
      </c>
      <c r="C726" s="3" t="s">
        <v>1704</v>
      </c>
      <c r="D726" s="3" t="s">
        <v>1617</v>
      </c>
      <c r="E726" s="4" t="s">
        <v>1771</v>
      </c>
      <c r="F726" s="3" t="s">
        <v>1988</v>
      </c>
      <c r="G726" s="19">
        <v>45875</v>
      </c>
      <c r="H726" s="19">
        <v>43307</v>
      </c>
      <c r="I726" s="45">
        <v>16.43</v>
      </c>
      <c r="J726" s="45">
        <v>21.411589744</v>
      </c>
      <c r="K726" s="37"/>
      <c r="L726" s="19">
        <v>45702</v>
      </c>
      <c r="M726" s="43">
        <v>7474.4998999999998</v>
      </c>
      <c r="N726" s="43">
        <v>9147.8224135</v>
      </c>
      <c r="O726" s="37"/>
      <c r="Q726" s="6">
        <v>1.6079158935000001E-2</v>
      </c>
      <c r="R726" s="6">
        <v>8.7972703113000008E-3</v>
      </c>
      <c r="S726" s="6">
        <v>-0.16045626779</v>
      </c>
      <c r="T726" s="6">
        <v>-0.17092072669</v>
      </c>
      <c r="U726" s="6">
        <v>0.57538696197000005</v>
      </c>
      <c r="V726" s="6">
        <v>0.36450458151999998</v>
      </c>
      <c r="W726" s="6">
        <v>3.0910438213</v>
      </c>
      <c r="X726" s="6">
        <v>2.5603395592</v>
      </c>
      <c r="Y726" s="6">
        <v>-9.5857641154000001E-2</v>
      </c>
      <c r="Z726" s="6">
        <v>-0.17465042479000001</v>
      </c>
      <c r="AB726" s="7">
        <v>0.49296322485999999</v>
      </c>
      <c r="AC726" s="7">
        <v>5.1543654107999999E-2</v>
      </c>
      <c r="AD726" s="8">
        <v>1.4214307606000001</v>
      </c>
      <c r="AE726" s="7">
        <v>0.16310679612000001</v>
      </c>
      <c r="AF726" s="7">
        <v>-0.14576634512</v>
      </c>
      <c r="AG726" s="4">
        <v>6</v>
      </c>
      <c r="AH726" s="9">
        <v>7.3597056118000007E-2</v>
      </c>
      <c r="AI726" s="10">
        <v>0.8</v>
      </c>
    </row>
    <row r="727" spans="2:35" x14ac:dyDescent="0.2">
      <c r="B727" s="3" t="s">
        <v>1944</v>
      </c>
      <c r="C727" s="3" t="s">
        <v>2807</v>
      </c>
      <c r="D727" s="3" t="s">
        <v>1954</v>
      </c>
      <c r="E727" s="4" t="s">
        <v>409</v>
      </c>
      <c r="F727" s="3" t="s">
        <v>1961</v>
      </c>
      <c r="G727" s="19">
        <v>45733</v>
      </c>
      <c r="H727" s="19">
        <v>44119</v>
      </c>
      <c r="I727" s="45">
        <v>3.41</v>
      </c>
      <c r="J727" s="45">
        <v>5.92</v>
      </c>
      <c r="K727" s="37"/>
      <c r="L727" s="19">
        <v>45694</v>
      </c>
      <c r="M727" s="43">
        <v>10.315250000000001</v>
      </c>
      <c r="N727" s="43">
        <v>152.34421186</v>
      </c>
      <c r="O727" s="37"/>
      <c r="Q727" s="6">
        <v>7.2327044024999995E-2</v>
      </c>
      <c r="R727" s="6">
        <v>6.5910944545999994E-2</v>
      </c>
      <c r="S727" s="6">
        <v>-0.34548944337999998</v>
      </c>
      <c r="T727" s="6">
        <v>-0.27361101409999999</v>
      </c>
      <c r="U727" s="6">
        <v>-1.1594202898E-2</v>
      </c>
      <c r="V727" s="6">
        <v>-0.12064641812</v>
      </c>
      <c r="W727" s="6">
        <v>-0.29545454544999999</v>
      </c>
      <c r="X727" s="6">
        <v>-0.58184269325000004</v>
      </c>
      <c r="Y727" s="6">
        <v>-0.13176320815000001</v>
      </c>
      <c r="Z727" s="6">
        <v>-9.6652193003E-2</v>
      </c>
      <c r="AB727" s="7">
        <v>0.77292787964999998</v>
      </c>
      <c r="AC727" s="7">
        <v>7.7917292178000003E-2</v>
      </c>
      <c r="AD727" s="8"/>
      <c r="AE727" s="7">
        <v>0.41565881603999999</v>
      </c>
      <c r="AF727" s="7">
        <v>-0.32042253521000003</v>
      </c>
      <c r="AG727" s="4">
        <v>6</v>
      </c>
      <c r="AH727" s="9">
        <v>0</v>
      </c>
      <c r="AI727" s="10">
        <v>0</v>
      </c>
    </row>
    <row r="728" spans="2:35" x14ac:dyDescent="0.2">
      <c r="B728" s="3" t="s">
        <v>1196</v>
      </c>
      <c r="C728" s="3" t="s">
        <v>2362</v>
      </c>
      <c r="D728" s="3" t="s">
        <v>1618</v>
      </c>
      <c r="E728" s="4" t="s">
        <v>1751</v>
      </c>
      <c r="F728" s="3" t="s">
        <v>1991</v>
      </c>
      <c r="G728" s="19">
        <v>44642</v>
      </c>
      <c r="H728" s="19">
        <v>40546</v>
      </c>
      <c r="I728" s="45">
        <v>12.59</v>
      </c>
      <c r="J728" s="45">
        <v>12.8</v>
      </c>
      <c r="K728" s="37"/>
      <c r="L728" s="19">
        <v>44298</v>
      </c>
      <c r="M728" s="43">
        <v>3.92808</v>
      </c>
      <c r="N728" s="43">
        <v>47.599477475</v>
      </c>
      <c r="O728" s="37"/>
      <c r="Q728" s="6"/>
      <c r="R728" s="6"/>
      <c r="S728" s="6">
        <v>2.9435813572000001E-2</v>
      </c>
      <c r="T728" s="6">
        <v>-1.8615645742E-2</v>
      </c>
      <c r="U728" s="6">
        <v>0.19904761905000001</v>
      </c>
      <c r="V728" s="6">
        <v>5.4140384343000003E-2</v>
      </c>
      <c r="W728" s="6">
        <v>0.32303488861000001</v>
      </c>
      <c r="X728" s="6">
        <v>-0.28784592376000001</v>
      </c>
      <c r="Y728" s="6">
        <v>0.14924691921</v>
      </c>
      <c r="Z728" s="6">
        <v>0.20265866615</v>
      </c>
      <c r="AB728" s="7"/>
      <c r="AC728" s="7"/>
      <c r="AD728" s="8"/>
      <c r="AE728" s="7">
        <v>9.4477407575999997E-2</v>
      </c>
      <c r="AF728" s="7">
        <v>-8.2417582416999993E-2</v>
      </c>
      <c r="AG728" s="4">
        <v>6</v>
      </c>
      <c r="AH728" s="9">
        <v>0</v>
      </c>
      <c r="AI728" s="10">
        <v>0</v>
      </c>
    </row>
    <row r="729" spans="2:35" x14ac:dyDescent="0.2">
      <c r="B729" s="3" t="s">
        <v>278</v>
      </c>
      <c r="C729" s="3" t="s">
        <v>3111</v>
      </c>
      <c r="D729" s="3" t="s">
        <v>876</v>
      </c>
      <c r="E729" s="4" t="s">
        <v>1743</v>
      </c>
      <c r="F729" s="3" t="s">
        <v>1970</v>
      </c>
      <c r="G729" s="19">
        <v>45875</v>
      </c>
      <c r="H729" s="19">
        <v>41827</v>
      </c>
      <c r="I729" s="45">
        <v>29.68</v>
      </c>
      <c r="J729" s="45">
        <v>29.68</v>
      </c>
      <c r="K729" s="37"/>
      <c r="L729" s="19">
        <v>45875</v>
      </c>
      <c r="M729" s="43">
        <v>41986.515200000002</v>
      </c>
      <c r="N729" s="43">
        <v>21990.348821</v>
      </c>
      <c r="O729" s="37"/>
      <c r="Q729" s="6">
        <v>6.4428619879999998E-3</v>
      </c>
      <c r="R729" s="6">
        <v>-8.3902663572999999E-4</v>
      </c>
      <c r="S729" s="6">
        <v>0.14022281982000001</v>
      </c>
      <c r="T729" s="6">
        <v>0.12975836092000001</v>
      </c>
      <c r="U729" s="6">
        <v>0.79947739633000003</v>
      </c>
      <c r="V729" s="6">
        <v>0.58859501588999996</v>
      </c>
      <c r="W729" s="6">
        <v>1.8795122325</v>
      </c>
      <c r="X729" s="6">
        <v>1.3488079704</v>
      </c>
      <c r="Y729" s="6">
        <v>0.64339013046000004</v>
      </c>
      <c r="Z729" s="6">
        <v>0.56459734682999996</v>
      </c>
      <c r="AB729" s="7">
        <v>0.31769656296999998</v>
      </c>
      <c r="AC729" s="7">
        <v>3.2835531628999999E-2</v>
      </c>
      <c r="AD729" s="8">
        <v>2.9718738263</v>
      </c>
      <c r="AE729" s="7">
        <v>0.15220949264</v>
      </c>
      <c r="AF729" s="7">
        <v>-6.6047471620999998E-2</v>
      </c>
      <c r="AG729" s="4">
        <v>8</v>
      </c>
      <c r="AH729" s="9">
        <v>3.3272837266000001E-3</v>
      </c>
      <c r="AI729" s="10">
        <v>5.5E-2</v>
      </c>
    </row>
    <row r="730" spans="2:35" x14ac:dyDescent="0.2">
      <c r="B730" s="3" t="s">
        <v>275</v>
      </c>
      <c r="C730" s="3" t="s">
        <v>632</v>
      </c>
      <c r="D730" s="3" t="s">
        <v>873</v>
      </c>
      <c r="E730" s="4" t="s">
        <v>1766</v>
      </c>
      <c r="F730" s="3" t="s">
        <v>1975</v>
      </c>
      <c r="G730" s="19">
        <v>45582</v>
      </c>
      <c r="H730" s="19">
        <v>40546</v>
      </c>
      <c r="I730" s="45">
        <v>11.15</v>
      </c>
      <c r="J730" s="45">
        <v>12.19</v>
      </c>
      <c r="K730" s="37"/>
      <c r="L730" s="19">
        <v>45553</v>
      </c>
      <c r="M730" s="43">
        <v>11532.8241</v>
      </c>
      <c r="N730" s="43">
        <v>4826.5815272</v>
      </c>
      <c r="O730" s="37"/>
      <c r="Q730" s="6">
        <v>3.6003600362E-3</v>
      </c>
      <c r="R730" s="6">
        <v>3.7715205217E-3</v>
      </c>
      <c r="S730" s="6">
        <v>-7.6222038111999998E-2</v>
      </c>
      <c r="T730" s="6">
        <v>-0.11293994787</v>
      </c>
      <c r="U730" s="6">
        <v>2.7321857091000001E-2</v>
      </c>
      <c r="V730" s="6">
        <v>-0.30842084848000001</v>
      </c>
      <c r="W730" s="6">
        <v>0.23115940937000001</v>
      </c>
      <c r="X730" s="6">
        <v>-7.5256744959999997E-2</v>
      </c>
      <c r="Y730" s="6">
        <v>1.4560624047000001E-2</v>
      </c>
      <c r="Z730" s="6">
        <v>-0.21010985687</v>
      </c>
      <c r="AB730" s="7">
        <v>0.16354501530000001</v>
      </c>
      <c r="AC730" s="7">
        <v>1.6846097373999998E-2</v>
      </c>
      <c r="AD730" s="8"/>
      <c r="AE730" s="7">
        <v>0.11211211211</v>
      </c>
      <c r="AF730" s="7">
        <v>-0.11574609255</v>
      </c>
      <c r="AG730" s="4">
        <v>4</v>
      </c>
      <c r="AH730" s="9">
        <v>6.6679982743999999E-2</v>
      </c>
      <c r="AI730" s="10">
        <v>0.77282099999999998</v>
      </c>
    </row>
    <row r="731" spans="2:35" x14ac:dyDescent="0.2">
      <c r="B731" s="3" t="s">
        <v>2847</v>
      </c>
      <c r="C731" s="3" t="s">
        <v>2945</v>
      </c>
      <c r="D731" s="3" t="s">
        <v>2897</v>
      </c>
      <c r="E731" s="4" t="s">
        <v>1761</v>
      </c>
      <c r="F731" s="3" t="s">
        <v>1960</v>
      </c>
      <c r="G731" s="19">
        <v>45875</v>
      </c>
      <c r="H731" s="19">
        <v>45497</v>
      </c>
      <c r="I731" s="45">
        <v>0.77500000000000002</v>
      </c>
      <c r="J731" s="45">
        <v>7.66</v>
      </c>
      <c r="K731" s="37"/>
      <c r="L731" s="19">
        <v>45587</v>
      </c>
      <c r="M731" s="43">
        <v>183.85325</v>
      </c>
      <c r="N731" s="43">
        <v>151.06222733000001</v>
      </c>
      <c r="O731" s="37"/>
      <c r="Q731" s="6">
        <v>6.2225877192999997E-2</v>
      </c>
      <c r="R731" s="6">
        <v>5.4943988568999999E-2</v>
      </c>
      <c r="S731" s="6">
        <v>0.31155863936</v>
      </c>
      <c r="T731" s="6">
        <v>0.30109418046000003</v>
      </c>
      <c r="U731" s="6">
        <v>-0.84980911223</v>
      </c>
      <c r="V731" s="6">
        <v>-1.0606914927</v>
      </c>
      <c r="W731" s="6"/>
      <c r="X731" s="6"/>
      <c r="Y731" s="6">
        <v>-0.74337748343999999</v>
      </c>
      <c r="Z731" s="6">
        <v>-0.82217026707999996</v>
      </c>
      <c r="AB731" s="7">
        <v>2.4537815391</v>
      </c>
      <c r="AC731" s="7">
        <v>0.20236400078</v>
      </c>
      <c r="AD731" s="8">
        <v>0.36323572051000003</v>
      </c>
      <c r="AE731" s="7">
        <v>0.66315789473999998</v>
      </c>
      <c r="AF731" s="7">
        <v>-0.6</v>
      </c>
      <c r="AG731" s="4">
        <v>4</v>
      </c>
      <c r="AH731" s="9">
        <v>0</v>
      </c>
      <c r="AI731" s="10">
        <v>0</v>
      </c>
    </row>
    <row r="732" spans="2:35" x14ac:dyDescent="0.2">
      <c r="B732" s="3" t="s">
        <v>1197</v>
      </c>
      <c r="C732" s="3" t="s">
        <v>1705</v>
      </c>
      <c r="D732" s="3" t="s">
        <v>1619</v>
      </c>
      <c r="E732" s="4" t="s">
        <v>1745</v>
      </c>
      <c r="F732" s="3" t="s">
        <v>1961</v>
      </c>
      <c r="G732" s="19">
        <v>45314</v>
      </c>
      <c r="H732" s="19">
        <v>43403</v>
      </c>
      <c r="I732" s="45">
        <v>16.7</v>
      </c>
      <c r="J732" s="45">
        <v>16.7</v>
      </c>
      <c r="K732" s="37"/>
      <c r="L732" s="19">
        <v>45314</v>
      </c>
      <c r="M732" s="43">
        <v>6217.6437999999998</v>
      </c>
      <c r="N732" s="43">
        <v>1782.2504326000001</v>
      </c>
      <c r="O732" s="37"/>
      <c r="Q732" s="6">
        <v>3.0030030048E-3</v>
      </c>
      <c r="R732" s="6">
        <v>8.1612530266000005E-5</v>
      </c>
      <c r="S732" s="6">
        <v>1.7052375153E-2</v>
      </c>
      <c r="T732" s="6">
        <v>-6.0766590723000001E-3</v>
      </c>
      <c r="U732" s="6">
        <v>1.6550079491</v>
      </c>
      <c r="V732" s="6">
        <v>1.4448512501999999</v>
      </c>
      <c r="W732" s="6">
        <v>-0.71932773109000003</v>
      </c>
      <c r="X732" s="6">
        <v>-0.98566587769000003</v>
      </c>
      <c r="Y732" s="6">
        <v>1.5197568389E-2</v>
      </c>
      <c r="Z732" s="6">
        <v>-4.6710642454999996E-3</v>
      </c>
      <c r="AB732" s="7">
        <v>0.88723500376999997</v>
      </c>
      <c r="AC732" s="7">
        <v>0.11617418369</v>
      </c>
      <c r="AD732" s="8"/>
      <c r="AE732" s="7">
        <v>1.0582147476999999</v>
      </c>
      <c r="AF732" s="7">
        <v>-0.17355371901</v>
      </c>
      <c r="AG732" s="4">
        <v>6</v>
      </c>
      <c r="AH732" s="9">
        <v>0</v>
      </c>
      <c r="AI732" s="10">
        <v>0</v>
      </c>
    </row>
    <row r="733" spans="2:35" x14ac:dyDescent="0.2">
      <c r="B733" s="3" t="s">
        <v>2024</v>
      </c>
      <c r="C733" s="3" t="s">
        <v>2946</v>
      </c>
      <c r="D733" s="3" t="s">
        <v>2034</v>
      </c>
      <c r="E733" s="4" t="s">
        <v>1741</v>
      </c>
      <c r="F733" s="3" t="s">
        <v>1957</v>
      </c>
      <c r="G733" s="19">
        <v>45875</v>
      </c>
      <c r="H733" s="19">
        <v>44179</v>
      </c>
      <c r="I733" s="45">
        <v>4.32</v>
      </c>
      <c r="J733" s="45">
        <v>7.2</v>
      </c>
      <c r="K733" s="37"/>
      <c r="L733" s="19">
        <v>45786</v>
      </c>
      <c r="M733" s="43">
        <v>52.354080000000003</v>
      </c>
      <c r="N733" s="43">
        <v>145.83194147</v>
      </c>
      <c r="O733" s="37"/>
      <c r="Q733" s="6">
        <v>-0.12016293279</v>
      </c>
      <c r="R733" s="6">
        <v>-0.12744482140999999</v>
      </c>
      <c r="S733" s="6">
        <v>-0.28992915728000002</v>
      </c>
      <c r="T733" s="6">
        <v>-0.30039361617999999</v>
      </c>
      <c r="U733" s="6">
        <v>2.6</v>
      </c>
      <c r="V733" s="6">
        <v>2.3891176195999999</v>
      </c>
      <c r="W733" s="6">
        <v>-0.57014925373000003</v>
      </c>
      <c r="X733" s="6">
        <v>-1.1008535157999999</v>
      </c>
      <c r="Y733" s="6">
        <v>2.5121951220000001</v>
      </c>
      <c r="Z733" s="6">
        <v>2.4334023383000001</v>
      </c>
      <c r="AB733" s="7">
        <v>1.1776468222000001</v>
      </c>
      <c r="AC733" s="7">
        <v>0.12804767282999999</v>
      </c>
      <c r="AD733" s="8">
        <v>7.3412162023</v>
      </c>
      <c r="AE733" s="7">
        <v>1.2230769231</v>
      </c>
      <c r="AF733" s="7">
        <v>-0.16229508197</v>
      </c>
      <c r="AG733" s="4">
        <v>8</v>
      </c>
      <c r="AH733" s="9">
        <v>0</v>
      </c>
      <c r="AI733" s="10">
        <v>0</v>
      </c>
    </row>
    <row r="734" spans="2:35" x14ac:dyDescent="0.2">
      <c r="B734" s="3" t="s">
        <v>2848</v>
      </c>
      <c r="C734" s="3" t="s">
        <v>2947</v>
      </c>
      <c r="D734" s="3" t="s">
        <v>2898</v>
      </c>
      <c r="E734" s="4" t="s">
        <v>1741</v>
      </c>
      <c r="F734" s="3" t="s">
        <v>1960</v>
      </c>
      <c r="G734" s="19">
        <v>45875</v>
      </c>
      <c r="H734" s="19">
        <v>45581</v>
      </c>
      <c r="I734" s="45">
        <v>9.2999999999999999E-2</v>
      </c>
      <c r="J734" s="45"/>
      <c r="K734" s="37"/>
      <c r="L734" s="19"/>
      <c r="M734" s="43">
        <v>2653.630752</v>
      </c>
      <c r="N734" s="43">
        <v>1563.5578791999999</v>
      </c>
      <c r="O734" s="37"/>
      <c r="Q734" s="6">
        <v>-0.18492550394000001</v>
      </c>
      <c r="R734" s="6">
        <v>-0.19220739257</v>
      </c>
      <c r="S734" s="6">
        <v>-0.86117330945000004</v>
      </c>
      <c r="T734" s="6">
        <v>-0.87163776834999995</v>
      </c>
      <c r="U734" s="6"/>
      <c r="V734" s="6"/>
      <c r="W734" s="6"/>
      <c r="X734" s="6"/>
      <c r="Y734" s="6">
        <v>-0.93921568626999996</v>
      </c>
      <c r="Z734" s="6">
        <v>-1.0180084699</v>
      </c>
      <c r="AB734" s="7"/>
      <c r="AC734" s="7"/>
      <c r="AD734" s="8"/>
      <c r="AE734" s="7">
        <v>-2.3622047244000001E-2</v>
      </c>
      <c r="AF734" s="7">
        <v>-0.78971095565000005</v>
      </c>
      <c r="AG734" s="4"/>
      <c r="AH734" s="9"/>
      <c r="AI734" s="10"/>
    </row>
    <row r="735" spans="2:35" x14ac:dyDescent="0.2">
      <c r="B735" s="3" t="s">
        <v>1198</v>
      </c>
      <c r="C735" s="3" t="s">
        <v>2725</v>
      </c>
      <c r="D735" s="3" t="s">
        <v>1620</v>
      </c>
      <c r="E735" s="4" t="s">
        <v>1741</v>
      </c>
      <c r="F735" s="3" t="s">
        <v>1963</v>
      </c>
      <c r="G735" s="19">
        <v>45875</v>
      </c>
      <c r="H735" s="19">
        <v>40546</v>
      </c>
      <c r="I735" s="45">
        <v>0.98</v>
      </c>
      <c r="J735" s="45">
        <v>3.31</v>
      </c>
      <c r="K735" s="37"/>
      <c r="L735" s="19">
        <v>45562</v>
      </c>
      <c r="M735" s="43">
        <v>122.52254000000001</v>
      </c>
      <c r="N735" s="43">
        <v>66.660092301000006</v>
      </c>
      <c r="O735" s="37"/>
      <c r="Q735" s="6">
        <v>-3.0087094219999999E-2</v>
      </c>
      <c r="R735" s="6">
        <v>-3.7368982843999997E-2</v>
      </c>
      <c r="S735" s="6">
        <v>6.7803575092999996E-3</v>
      </c>
      <c r="T735" s="6">
        <v>-3.6841013916000002E-3</v>
      </c>
      <c r="U735" s="6">
        <v>-0.65248226949999999</v>
      </c>
      <c r="V735" s="6">
        <v>-0.86336464994999995</v>
      </c>
      <c r="W735" s="6">
        <v>-0.91411042944999998</v>
      </c>
      <c r="X735" s="6">
        <v>-1.4448146915</v>
      </c>
      <c r="Y735" s="6">
        <v>-0.53333333332999999</v>
      </c>
      <c r="Z735" s="6">
        <v>-0.61212611696999997</v>
      </c>
      <c r="AB735" s="7">
        <v>0.79301873937</v>
      </c>
      <c r="AC735" s="7">
        <v>8.4012065587000001E-2</v>
      </c>
      <c r="AD735" s="8">
        <v>-0.65030707865000004</v>
      </c>
      <c r="AE735" s="7">
        <v>0.15151515152</v>
      </c>
      <c r="AF735" s="7">
        <v>-0.34375801077000001</v>
      </c>
      <c r="AG735" s="4">
        <v>4</v>
      </c>
      <c r="AH735" s="9">
        <v>0</v>
      </c>
      <c r="AI735" s="10">
        <v>0</v>
      </c>
    </row>
    <row r="736" spans="2:35" x14ac:dyDescent="0.2">
      <c r="B736" s="3" t="s">
        <v>276</v>
      </c>
      <c r="C736" s="3" t="s">
        <v>2574</v>
      </c>
      <c r="D736" s="3" t="s">
        <v>874</v>
      </c>
      <c r="E736" s="4" t="s">
        <v>1752</v>
      </c>
      <c r="F736" s="3" t="s">
        <v>1961</v>
      </c>
      <c r="G736" s="19">
        <v>45875</v>
      </c>
      <c r="H736" s="19">
        <v>41845</v>
      </c>
      <c r="I736" s="45">
        <v>9.06</v>
      </c>
      <c r="J736" s="45">
        <v>19.177653489000001</v>
      </c>
      <c r="K736" s="37"/>
      <c r="L736" s="19">
        <v>45628</v>
      </c>
      <c r="M736" s="43">
        <v>6408.1198800000002</v>
      </c>
      <c r="N736" s="43">
        <v>6676.9606284000001</v>
      </c>
      <c r="O736" s="37"/>
      <c r="Q736" s="6">
        <v>-6.6941297632000005E-2</v>
      </c>
      <c r="R736" s="6">
        <v>-7.4223186255999996E-2</v>
      </c>
      <c r="S736" s="6">
        <v>-0.19318212176999999</v>
      </c>
      <c r="T736" s="6">
        <v>-0.20364658066999999</v>
      </c>
      <c r="U736" s="6">
        <v>-0.48545149369000001</v>
      </c>
      <c r="V736" s="6">
        <v>-0.69633387413000003</v>
      </c>
      <c r="W736" s="6">
        <v>-0.42711848915</v>
      </c>
      <c r="X736" s="6">
        <v>-0.95782275120000004</v>
      </c>
      <c r="Y736" s="6">
        <v>-0.42324320649000002</v>
      </c>
      <c r="Z736" s="6">
        <v>-0.50203599013</v>
      </c>
      <c r="AB736" s="7">
        <v>0.47824782405999999</v>
      </c>
      <c r="AC736" s="7">
        <v>4.9612193867999997E-2</v>
      </c>
      <c r="AD736" s="8">
        <v>-1.1302249338000001</v>
      </c>
      <c r="AE736" s="7">
        <v>0.22881921281000001</v>
      </c>
      <c r="AF736" s="7">
        <v>-0.15833801235</v>
      </c>
      <c r="AG736" s="4">
        <v>2</v>
      </c>
      <c r="AH736" s="9">
        <v>4.6726862303000001E-3</v>
      </c>
      <c r="AI736" s="10">
        <v>8.2799999999999999E-2</v>
      </c>
    </row>
    <row r="737" spans="2:35" x14ac:dyDescent="0.2">
      <c r="B737" s="3" t="s">
        <v>277</v>
      </c>
      <c r="C737" s="3" t="s">
        <v>2575</v>
      </c>
      <c r="D737" s="3" t="s">
        <v>875</v>
      </c>
      <c r="E737" s="4" t="s">
        <v>819</v>
      </c>
      <c r="F737" s="3" t="s">
        <v>1984</v>
      </c>
      <c r="G737" s="19">
        <v>45875</v>
      </c>
      <c r="H737" s="19">
        <v>40546</v>
      </c>
      <c r="I737" s="45">
        <v>23.79</v>
      </c>
      <c r="J737" s="45">
        <v>24.120806489</v>
      </c>
      <c r="K737" s="37"/>
      <c r="L737" s="19">
        <v>45534</v>
      </c>
      <c r="M737" s="43">
        <v>2094.8046599999998</v>
      </c>
      <c r="N737" s="43">
        <v>3949.9487668000002</v>
      </c>
      <c r="O737" s="37"/>
      <c r="Q737" s="6">
        <v>1.7101325353000001E-2</v>
      </c>
      <c r="R737" s="6">
        <v>9.8194367291999998E-3</v>
      </c>
      <c r="S737" s="6">
        <v>3.9318479684999998E-2</v>
      </c>
      <c r="T737" s="6">
        <v>2.8854020784000001E-2</v>
      </c>
      <c r="U737" s="6">
        <v>0.12341170255</v>
      </c>
      <c r="V737" s="6">
        <v>-8.7470677888999995E-2</v>
      </c>
      <c r="W737" s="6">
        <v>0.60653940237000004</v>
      </c>
      <c r="X737" s="6">
        <v>7.5835140317999997E-2</v>
      </c>
      <c r="Y737" s="6">
        <v>0.14148592440999999</v>
      </c>
      <c r="Z737" s="6">
        <v>6.2693140772E-2</v>
      </c>
      <c r="AB737" s="7">
        <v>0.24694834374999999</v>
      </c>
      <c r="AC737" s="7">
        <v>2.5483591816999999E-2</v>
      </c>
      <c r="AD737" s="8">
        <v>0.57330848181000005</v>
      </c>
      <c r="AE737" s="7">
        <v>6.2735493593E-2</v>
      </c>
      <c r="AF737" s="7">
        <v>-8.5221887117999995E-2</v>
      </c>
      <c r="AG737" s="4">
        <v>4</v>
      </c>
      <c r="AH737" s="9">
        <v>3.7101138122999998E-2</v>
      </c>
      <c r="AI737" s="10">
        <v>0.81496360000000001</v>
      </c>
    </row>
    <row r="738" spans="2:35" x14ac:dyDescent="0.2">
      <c r="B738" s="3" t="s">
        <v>1918</v>
      </c>
      <c r="C738" s="3" t="s">
        <v>1927</v>
      </c>
      <c r="D738" s="3" t="s">
        <v>1925</v>
      </c>
      <c r="E738" s="4" t="s">
        <v>1759</v>
      </c>
      <c r="F738" s="3" t="s">
        <v>1961</v>
      </c>
      <c r="G738" s="19">
        <v>44650</v>
      </c>
      <c r="H738" s="19">
        <v>44102</v>
      </c>
      <c r="I738" s="45">
        <v>0.87</v>
      </c>
      <c r="J738" s="45">
        <v>21</v>
      </c>
      <c r="K738" s="37"/>
      <c r="L738" s="19">
        <v>44357</v>
      </c>
      <c r="M738" s="43">
        <v>663.41066999999998</v>
      </c>
      <c r="N738" s="43">
        <v>2008.0244052</v>
      </c>
      <c r="O738" s="37"/>
      <c r="Q738" s="6">
        <v>-2.2471910112000001E-2</v>
      </c>
      <c r="R738" s="6">
        <v>-1.6178188720999999E-2</v>
      </c>
      <c r="S738" s="6">
        <v>-0.28688524589999997</v>
      </c>
      <c r="T738" s="6">
        <v>-0.33912876089999999</v>
      </c>
      <c r="U738" s="6">
        <v>-0.90625</v>
      </c>
      <c r="V738" s="6">
        <v>-1.0689105701999999</v>
      </c>
      <c r="W738" s="6"/>
      <c r="X738" s="6"/>
      <c r="Y738" s="6">
        <v>-0.63900414938000005</v>
      </c>
      <c r="Z738" s="6">
        <v>-0.60465169102000005</v>
      </c>
      <c r="AB738" s="7">
        <v>2.1807646312000002</v>
      </c>
      <c r="AC738" s="7">
        <v>0.34723200376000002</v>
      </c>
      <c r="AD738" s="8"/>
      <c r="AE738" s="7">
        <v>0.3125</v>
      </c>
      <c r="AF738" s="7">
        <v>-0.40552648061000002</v>
      </c>
      <c r="AG738" s="4">
        <v>3</v>
      </c>
      <c r="AH738" s="9">
        <v>0</v>
      </c>
      <c r="AI738" s="10">
        <v>0</v>
      </c>
    </row>
    <row r="739" spans="2:35" x14ac:dyDescent="0.2">
      <c r="B739" s="3" t="s">
        <v>2375</v>
      </c>
      <c r="C739" s="3" t="s">
        <v>2417</v>
      </c>
      <c r="D739" s="3" t="s">
        <v>2382</v>
      </c>
      <c r="E739" s="4" t="s">
        <v>1741</v>
      </c>
      <c r="F739" s="3" t="s">
        <v>1972</v>
      </c>
      <c r="G739" s="19">
        <v>45875</v>
      </c>
      <c r="H739" s="19">
        <v>44677</v>
      </c>
      <c r="I739" s="45">
        <v>1.77</v>
      </c>
      <c r="J739" s="45">
        <v>225.5</v>
      </c>
      <c r="K739" s="37"/>
      <c r="L739" s="19">
        <v>45833</v>
      </c>
      <c r="M739" s="43">
        <v>429.36837000000003</v>
      </c>
      <c r="N739" s="43">
        <v>24988.223647999999</v>
      </c>
      <c r="O739" s="37"/>
      <c r="Q739" s="6">
        <v>-0.17289719626</v>
      </c>
      <c r="R739" s="6">
        <v>-0.18017908488000001</v>
      </c>
      <c r="S739" s="6">
        <v>-0.57349397589999995</v>
      </c>
      <c r="T739" s="6">
        <v>-0.58395843479999998</v>
      </c>
      <c r="U739" s="6">
        <v>-0.97499116919999995</v>
      </c>
      <c r="V739" s="6">
        <v>-1.1858735495999999</v>
      </c>
      <c r="W739" s="6">
        <v>-0.99670697674999997</v>
      </c>
      <c r="X739" s="6">
        <v>-1.5274112388000001</v>
      </c>
      <c r="Y739" s="6">
        <v>-0.97358208955000003</v>
      </c>
      <c r="Z739" s="6">
        <v>-1.0523748732</v>
      </c>
      <c r="AB739" s="7">
        <v>3.5765358582000002</v>
      </c>
      <c r="AC739" s="7">
        <v>0.36288809113999998</v>
      </c>
      <c r="AD739" s="8">
        <v>0.45083535106</v>
      </c>
      <c r="AE739" s="7">
        <v>1.1578947368000001</v>
      </c>
      <c r="AF739" s="7">
        <v>-0.97127041741999998</v>
      </c>
      <c r="AG739" s="4">
        <v>6</v>
      </c>
      <c r="AH739" s="9">
        <v>0</v>
      </c>
      <c r="AI739" s="10">
        <v>0</v>
      </c>
    </row>
    <row r="740" spans="2:35" x14ac:dyDescent="0.2">
      <c r="B740" s="3" t="s">
        <v>1199</v>
      </c>
      <c r="C740" s="3" t="s">
        <v>2576</v>
      </c>
      <c r="D740" s="3" t="s">
        <v>1621</v>
      </c>
      <c r="E740" s="4" t="s">
        <v>1754</v>
      </c>
      <c r="F740" s="3" t="s">
        <v>1965</v>
      </c>
      <c r="G740" s="19">
        <v>45875</v>
      </c>
      <c r="H740" s="19">
        <v>41768</v>
      </c>
      <c r="I740" s="45">
        <v>1.7</v>
      </c>
      <c r="J740" s="45">
        <v>5.5</v>
      </c>
      <c r="K740" s="37"/>
      <c r="L740" s="19">
        <v>45707</v>
      </c>
      <c r="M740" s="43">
        <v>189.1233</v>
      </c>
      <c r="N740" s="43">
        <v>234.42493099000001</v>
      </c>
      <c r="O740" s="37"/>
      <c r="Q740" s="6">
        <v>-1.7341040461000001E-2</v>
      </c>
      <c r="R740" s="6">
        <v>-2.4622929084999998E-2</v>
      </c>
      <c r="S740" s="6">
        <v>-0.21296296296</v>
      </c>
      <c r="T740" s="6">
        <v>-0.22342742186</v>
      </c>
      <c r="U740" s="6">
        <v>-0.41780821918</v>
      </c>
      <c r="V740" s="6">
        <v>-0.62869059961999996</v>
      </c>
      <c r="W740" s="6">
        <v>-0.5</v>
      </c>
      <c r="X740" s="6">
        <v>-1.0307042621</v>
      </c>
      <c r="Y740" s="6">
        <v>-0.58742871010999997</v>
      </c>
      <c r="Z740" s="6">
        <v>-0.66622149373999995</v>
      </c>
      <c r="AB740" s="7">
        <v>0.99551392621000001</v>
      </c>
      <c r="AC740" s="7">
        <v>0.10465402678000001</v>
      </c>
      <c r="AD740" s="8">
        <v>-0.10810516964</v>
      </c>
      <c r="AE740" s="7">
        <v>0.54411764705999999</v>
      </c>
      <c r="AF740" s="7">
        <v>-0.47790055249000002</v>
      </c>
      <c r="AG740" s="4">
        <v>7</v>
      </c>
      <c r="AH740" s="9">
        <v>0</v>
      </c>
      <c r="AI740" s="10">
        <v>0</v>
      </c>
    </row>
    <row r="741" spans="2:35" x14ac:dyDescent="0.2">
      <c r="B741" s="3" t="s">
        <v>2025</v>
      </c>
      <c r="C741" s="3" t="s">
        <v>2037</v>
      </c>
      <c r="D741" s="3" t="s">
        <v>2035</v>
      </c>
      <c r="E741" s="4" t="s">
        <v>1776</v>
      </c>
      <c r="F741" s="3" t="s">
        <v>1960</v>
      </c>
      <c r="G741" s="19">
        <v>44617</v>
      </c>
      <c r="H741" s="19">
        <v>44158</v>
      </c>
      <c r="I741" s="45">
        <v>11.6</v>
      </c>
      <c r="J741" s="45">
        <v>66.23</v>
      </c>
      <c r="K741" s="37"/>
      <c r="L741" s="19">
        <v>44312</v>
      </c>
      <c r="M741" s="43">
        <v>50717.81</v>
      </c>
      <c r="N741" s="43">
        <v>38451.137827999999</v>
      </c>
      <c r="O741" s="37"/>
      <c r="Q741" s="6">
        <v>-8.1551860648999996E-2</v>
      </c>
      <c r="R741" s="6">
        <v>-0.10392460763</v>
      </c>
      <c r="S741" s="6">
        <v>-0.33865450399000002</v>
      </c>
      <c r="T741" s="6">
        <v>-0.34512766447999998</v>
      </c>
      <c r="U741" s="6">
        <v>-0.79923849082999998</v>
      </c>
      <c r="V741" s="6">
        <v>-0.94425303642000002</v>
      </c>
      <c r="W741" s="6"/>
      <c r="X741" s="6"/>
      <c r="Y741" s="6">
        <v>-0.60824045930000004</v>
      </c>
      <c r="Z741" s="6">
        <v>-0.52819102768000004</v>
      </c>
      <c r="AB741" s="7">
        <v>0.59338193332</v>
      </c>
      <c r="AC741" s="7">
        <v>6.0385530046000002E-2</v>
      </c>
      <c r="AD741" s="8"/>
      <c r="AE741" s="7">
        <v>0.10914927768</v>
      </c>
      <c r="AF741" s="7">
        <v>-0.43880019351999999</v>
      </c>
      <c r="AG741" s="4">
        <v>3</v>
      </c>
      <c r="AH741" s="9">
        <v>0</v>
      </c>
      <c r="AI741" s="10">
        <v>0</v>
      </c>
    </row>
    <row r="742" spans="2:35" x14ac:dyDescent="0.2">
      <c r="B742" s="3" t="s">
        <v>15</v>
      </c>
      <c r="C742" s="3" t="s">
        <v>633</v>
      </c>
      <c r="D742" s="3" t="s">
        <v>877</v>
      </c>
      <c r="E742" s="4" t="s">
        <v>1749</v>
      </c>
      <c r="F742" s="3" t="s">
        <v>2012</v>
      </c>
      <c r="G742" s="19">
        <v>45400</v>
      </c>
      <c r="H742" s="19">
        <v>35583</v>
      </c>
      <c r="I742" s="45">
        <v>0.44500000000000001</v>
      </c>
      <c r="J742" s="45">
        <v>1.4437500000000001</v>
      </c>
      <c r="K742" s="37"/>
      <c r="L742" s="19">
        <v>45118</v>
      </c>
      <c r="M742" s="43">
        <v>33.12135</v>
      </c>
      <c r="N742" s="43">
        <v>153.39983333000001</v>
      </c>
      <c r="O742" s="37"/>
      <c r="Q742" s="6">
        <v>-3.0501089323E-2</v>
      </c>
      <c r="R742" s="6">
        <v>-2.8292898108000002E-2</v>
      </c>
      <c r="S742" s="6">
        <v>-0.27049180328</v>
      </c>
      <c r="T742" s="6">
        <v>-0.24363440962999999</v>
      </c>
      <c r="U742" s="6">
        <v>-0.53003300330000003</v>
      </c>
      <c r="V742" s="6">
        <v>-0.73611646679999998</v>
      </c>
      <c r="W742" s="6">
        <v>-0.76520901428999999</v>
      </c>
      <c r="X742" s="6">
        <v>-0.96247479327999996</v>
      </c>
      <c r="Y742" s="6">
        <v>-0.44374999999999998</v>
      </c>
      <c r="Z742" s="6">
        <v>-0.49433670854</v>
      </c>
      <c r="AB742" s="7">
        <v>0.67303081913999996</v>
      </c>
      <c r="AC742" s="7">
        <v>7.0211710267000002E-2</v>
      </c>
      <c r="AD742" s="8"/>
      <c r="AE742" s="7">
        <v>0.24455507156</v>
      </c>
      <c r="AF742" s="7">
        <v>-0.32328155142999998</v>
      </c>
      <c r="AG742" s="4">
        <v>5</v>
      </c>
      <c r="AH742" s="9">
        <v>0</v>
      </c>
      <c r="AI742" s="10">
        <v>0</v>
      </c>
    </row>
    <row r="743" spans="2:35" x14ac:dyDescent="0.2">
      <c r="B743" s="3" t="s">
        <v>1899</v>
      </c>
      <c r="C743" s="3" t="s">
        <v>1935</v>
      </c>
      <c r="D743" s="3" t="s">
        <v>1913</v>
      </c>
      <c r="E743" s="4" t="s">
        <v>1906</v>
      </c>
      <c r="F743" s="3" t="s">
        <v>2010</v>
      </c>
      <c r="G743" s="19">
        <v>45747</v>
      </c>
      <c r="H743" s="19">
        <v>44090</v>
      </c>
      <c r="I743" s="45">
        <v>18.010000000000002</v>
      </c>
      <c r="J743" s="45">
        <v>18.010000000000002</v>
      </c>
      <c r="K743" s="37"/>
      <c r="L743" s="19">
        <v>45747</v>
      </c>
      <c r="M743" s="43">
        <v>104152.04612</v>
      </c>
      <c r="N743" s="43">
        <v>13364.853800999999</v>
      </c>
      <c r="O743" s="37"/>
      <c r="Q743" s="6">
        <v>2.7839643661999999E-3</v>
      </c>
      <c r="R743" s="6">
        <v>-2.7545291505E-3</v>
      </c>
      <c r="S743" s="6">
        <v>8.3986562167000008E-3</v>
      </c>
      <c r="T743" s="6">
        <v>6.5943370299000006E-2</v>
      </c>
      <c r="U743" s="6">
        <v>0.28855451094000001</v>
      </c>
      <c r="V743" s="6">
        <v>0.2205156479</v>
      </c>
      <c r="W743" s="6">
        <v>0.99015318193000001</v>
      </c>
      <c r="X743" s="6">
        <v>0.75144630992000006</v>
      </c>
      <c r="Y743" s="6">
        <v>3.0910131654E-2</v>
      </c>
      <c r="Z743" s="6">
        <v>7.6778368860999993E-2</v>
      </c>
      <c r="AB743" s="7">
        <v>0.43210559964</v>
      </c>
      <c r="AC743" s="7">
        <v>4.3928495440999998E-2</v>
      </c>
      <c r="AD743" s="8"/>
      <c r="AE743" s="7">
        <v>0.29695619895999997</v>
      </c>
      <c r="AF743" s="7">
        <v>-0.18223470196</v>
      </c>
      <c r="AG743" s="4">
        <v>6</v>
      </c>
      <c r="AH743" s="9">
        <v>2.0949720670000001E-2</v>
      </c>
      <c r="AI743" s="10">
        <v>0.3</v>
      </c>
    </row>
    <row r="744" spans="2:35" x14ac:dyDescent="0.2">
      <c r="B744" s="3" t="s">
        <v>279</v>
      </c>
      <c r="C744" s="3" t="s">
        <v>634</v>
      </c>
      <c r="D744" s="3" t="s">
        <v>878</v>
      </c>
      <c r="E744" s="4" t="s">
        <v>1754</v>
      </c>
      <c r="F744" s="3" t="s">
        <v>1981</v>
      </c>
      <c r="G744" s="19">
        <v>45875</v>
      </c>
      <c r="H744" s="19">
        <v>43123</v>
      </c>
      <c r="I744" s="45">
        <v>8.3000000000000007</v>
      </c>
      <c r="J744" s="45">
        <v>14.168307912</v>
      </c>
      <c r="K744" s="37"/>
      <c r="L744" s="19">
        <v>45523</v>
      </c>
      <c r="M744" s="43">
        <v>38110.255100000002</v>
      </c>
      <c r="N744" s="43">
        <v>53692.38624</v>
      </c>
      <c r="O744" s="37"/>
      <c r="Q744" s="6">
        <v>3.1055900620999999E-2</v>
      </c>
      <c r="R744" s="6">
        <v>2.3774011997000001E-2</v>
      </c>
      <c r="S744" s="6">
        <v>-0.10546317752999999</v>
      </c>
      <c r="T744" s="6">
        <v>-0.11592763642999999</v>
      </c>
      <c r="U744" s="6">
        <v>-0.26898363439</v>
      </c>
      <c r="V744" s="6">
        <v>-0.47986601484000002</v>
      </c>
      <c r="W744" s="6">
        <v>-0.41578610125999999</v>
      </c>
      <c r="X744" s="6">
        <v>-0.94649036331000003</v>
      </c>
      <c r="Y744" s="6">
        <v>0.36627659386</v>
      </c>
      <c r="Z744" s="6">
        <v>0.28748381023000003</v>
      </c>
      <c r="AB744" s="7">
        <v>0.51558976832000003</v>
      </c>
      <c r="AC744" s="7">
        <v>5.3288860813000001E-2</v>
      </c>
      <c r="AD744" s="8">
        <v>-0.48614792398000001</v>
      </c>
      <c r="AE744" s="7">
        <v>0.31454783747999998</v>
      </c>
      <c r="AF744" s="7">
        <v>-0.22222222221999999</v>
      </c>
      <c r="AG744" s="4">
        <v>6</v>
      </c>
      <c r="AH744" s="9">
        <v>2.2222222222000002E-2</v>
      </c>
      <c r="AI744" s="10">
        <v>0.26</v>
      </c>
    </row>
    <row r="745" spans="2:35" x14ac:dyDescent="0.2">
      <c r="B745" s="3" t="s">
        <v>1900</v>
      </c>
      <c r="C745" s="3" t="s">
        <v>3112</v>
      </c>
      <c r="D745" s="3" t="s">
        <v>1914</v>
      </c>
      <c r="E745" s="4" t="s">
        <v>1751</v>
      </c>
      <c r="F745" s="3" t="s">
        <v>1961</v>
      </c>
      <c r="G745" s="19">
        <v>45875</v>
      </c>
      <c r="H745" s="19">
        <v>44074</v>
      </c>
      <c r="I745" s="45">
        <v>1.32</v>
      </c>
      <c r="J745" s="45">
        <v>11.16</v>
      </c>
      <c r="K745" s="37"/>
      <c r="L745" s="19">
        <v>45645</v>
      </c>
      <c r="M745" s="43">
        <v>47.147759999999998</v>
      </c>
      <c r="N745" s="43">
        <v>327.20239070000002</v>
      </c>
      <c r="O745" s="37"/>
      <c r="Q745" s="6">
        <v>-1.9544489283E-2</v>
      </c>
      <c r="R745" s="6">
        <v>-2.6826377907000001E-2</v>
      </c>
      <c r="S745" s="6">
        <v>-5.7142857142999999E-2</v>
      </c>
      <c r="T745" s="6">
        <v>-6.7607316043999999E-2</v>
      </c>
      <c r="U745" s="6">
        <v>-0.83035163478999996</v>
      </c>
      <c r="V745" s="6">
        <v>-1.0412340151999999</v>
      </c>
      <c r="W745" s="6">
        <v>-0.99266666667000003</v>
      </c>
      <c r="X745" s="6">
        <v>-1.5233709286999999</v>
      </c>
      <c r="Y745" s="6">
        <v>-0.60655737705000001</v>
      </c>
      <c r="Z745" s="6">
        <v>-0.68535016067999999</v>
      </c>
      <c r="AB745" s="7">
        <v>2.4483402399999998</v>
      </c>
      <c r="AC745" s="7">
        <v>0.48516498090999999</v>
      </c>
      <c r="AD745" s="8">
        <v>2.3473097100999998</v>
      </c>
      <c r="AE745" s="7">
        <v>0.39</v>
      </c>
      <c r="AF745" s="7">
        <v>-0.53781763826999995</v>
      </c>
      <c r="AG745" s="4">
        <v>4</v>
      </c>
      <c r="AH745" s="9">
        <v>0</v>
      </c>
      <c r="AI745" s="10">
        <v>0</v>
      </c>
    </row>
    <row r="746" spans="2:35" x14ac:dyDescent="0.2">
      <c r="B746" s="3" t="s">
        <v>280</v>
      </c>
      <c r="C746" s="3" t="s">
        <v>635</v>
      </c>
      <c r="D746" s="3" t="s">
        <v>879</v>
      </c>
      <c r="E746" s="4" t="s">
        <v>1746</v>
      </c>
      <c r="F746" s="3" t="s">
        <v>700</v>
      </c>
      <c r="G746" s="19">
        <v>45875</v>
      </c>
      <c r="H746" s="19">
        <v>40095</v>
      </c>
      <c r="I746" s="45">
        <v>82.66</v>
      </c>
      <c r="J746" s="45">
        <v>94.88</v>
      </c>
      <c r="K746" s="37"/>
      <c r="L746" s="19">
        <v>45667</v>
      </c>
      <c r="M746" s="43">
        <v>54084.933960000002</v>
      </c>
      <c r="N746" s="43">
        <v>15751.039795000001</v>
      </c>
      <c r="O746" s="37"/>
      <c r="Q746" s="6">
        <v>6.6305469556000002E-2</v>
      </c>
      <c r="R746" s="6">
        <v>5.9023580931999997E-2</v>
      </c>
      <c r="S746" s="6">
        <v>0.14869371873000001</v>
      </c>
      <c r="T746" s="6">
        <v>0.13822925983000001</v>
      </c>
      <c r="U746" s="6">
        <v>0.91653141665000004</v>
      </c>
      <c r="V746" s="6">
        <v>0.70564903619999997</v>
      </c>
      <c r="W746" s="6">
        <v>2.4284529241000001</v>
      </c>
      <c r="X746" s="6">
        <v>1.8977486620999999</v>
      </c>
      <c r="Y746" s="6">
        <v>-6.0040937002E-2</v>
      </c>
      <c r="Z746" s="6">
        <v>-0.13883372063999999</v>
      </c>
      <c r="AB746" s="7">
        <v>0.46653121342999998</v>
      </c>
      <c r="AC746" s="7">
        <v>4.8551874119999998E-2</v>
      </c>
      <c r="AD746" s="8">
        <v>2.2244987054999998</v>
      </c>
      <c r="AE746" s="7">
        <v>0.27879874496000001</v>
      </c>
      <c r="AF746" s="7">
        <v>-0.14111595661000001</v>
      </c>
      <c r="AG746" s="4">
        <v>8</v>
      </c>
      <c r="AH746" s="9">
        <v>0</v>
      </c>
      <c r="AI746" s="10">
        <v>0</v>
      </c>
    </row>
    <row r="747" spans="2:35" x14ac:dyDescent="0.2">
      <c r="B747" s="3" t="s">
        <v>1200</v>
      </c>
      <c r="C747" s="3" t="s">
        <v>1706</v>
      </c>
      <c r="D747" s="3" t="s">
        <v>1622</v>
      </c>
      <c r="E747" s="4" t="s">
        <v>1743</v>
      </c>
      <c r="F747" s="3" t="s">
        <v>1970</v>
      </c>
      <c r="G747" s="19">
        <v>45875</v>
      </c>
      <c r="H747" s="19">
        <v>40546</v>
      </c>
      <c r="I747" s="45">
        <v>29.35</v>
      </c>
      <c r="J747" s="45">
        <v>30.33</v>
      </c>
      <c r="K747" s="37"/>
      <c r="L747" s="19">
        <v>45849</v>
      </c>
      <c r="M747" s="43">
        <v>146792.7923</v>
      </c>
      <c r="N747" s="43">
        <v>149944.98131999999</v>
      </c>
      <c r="O747" s="37"/>
      <c r="Q747" s="6">
        <v>7.2065888817000002E-3</v>
      </c>
      <c r="R747" s="6">
        <v>-7.5299742093000004E-5</v>
      </c>
      <c r="S747" s="6">
        <v>5.1369863013000002E-3</v>
      </c>
      <c r="T747" s="6">
        <v>-5.3274725997000004E-3</v>
      </c>
      <c r="U747" s="6">
        <v>0.49634402459999999</v>
      </c>
      <c r="V747" s="6">
        <v>0.28546164416000003</v>
      </c>
      <c r="W747" s="6">
        <v>0.55828684153999997</v>
      </c>
      <c r="X747" s="6">
        <v>2.7582579489E-2</v>
      </c>
      <c r="Y747" s="6">
        <v>0.4765585826</v>
      </c>
      <c r="Z747" s="6">
        <v>0.39776579896999997</v>
      </c>
      <c r="AB747" s="7">
        <v>0.49001525262000001</v>
      </c>
      <c r="AC747" s="7">
        <v>5.0373663668000002E-2</v>
      </c>
      <c r="AD747" s="8">
        <v>1.4732544803000001</v>
      </c>
      <c r="AE747" s="7">
        <v>0.16441164411</v>
      </c>
      <c r="AF747" s="7">
        <v>-7.9654073736999995E-2</v>
      </c>
      <c r="AG747" s="4">
        <v>7</v>
      </c>
      <c r="AH747" s="9">
        <v>3.4584980236999997E-2</v>
      </c>
      <c r="AI747" s="10">
        <v>0.7</v>
      </c>
    </row>
    <row r="748" spans="2:35" x14ac:dyDescent="0.2">
      <c r="B748" s="3" t="s">
        <v>1201</v>
      </c>
      <c r="C748" s="3" t="s">
        <v>2154</v>
      </c>
      <c r="D748" s="3" t="s">
        <v>1623</v>
      </c>
      <c r="E748" s="4" t="s">
        <v>1758</v>
      </c>
      <c r="F748" s="3" t="s">
        <v>1978</v>
      </c>
      <c r="G748" s="19">
        <v>45875</v>
      </c>
      <c r="H748" s="19">
        <v>41627</v>
      </c>
      <c r="I748" s="45">
        <v>4.9400000000000004</v>
      </c>
      <c r="J748" s="45">
        <v>7.0701013881000003</v>
      </c>
      <c r="K748" s="37"/>
      <c r="L748" s="19">
        <v>45561</v>
      </c>
      <c r="M748" s="43">
        <v>857.81618000000003</v>
      </c>
      <c r="N748" s="43">
        <v>1257.1234047999999</v>
      </c>
      <c r="O748" s="37"/>
      <c r="Q748" s="6">
        <v>-1.5936254979E-2</v>
      </c>
      <c r="R748" s="6">
        <v>-2.3218143603000001E-2</v>
      </c>
      <c r="S748" s="6">
        <v>-3.8910505836000003E-2</v>
      </c>
      <c r="T748" s="6">
        <v>-4.9374964737000003E-2</v>
      </c>
      <c r="U748" s="6">
        <v>-0.20635589638999999</v>
      </c>
      <c r="V748" s="6">
        <v>-0.41723827682999998</v>
      </c>
      <c r="W748" s="6">
        <v>0.24001617399</v>
      </c>
      <c r="X748" s="6">
        <v>-0.29068808806000002</v>
      </c>
      <c r="Y748" s="6">
        <v>-4.9656279339999998E-2</v>
      </c>
      <c r="Z748" s="6">
        <v>-0.12844906297</v>
      </c>
      <c r="AB748" s="7">
        <v>0.43567104941000001</v>
      </c>
      <c r="AC748" s="7">
        <v>4.5398460426000001E-2</v>
      </c>
      <c r="AD748" s="8">
        <v>-0.33250385363000001</v>
      </c>
      <c r="AE748" s="7">
        <v>0.11662531017</v>
      </c>
      <c r="AF748" s="7">
        <v>-0.15336134454</v>
      </c>
      <c r="AG748" s="4">
        <v>6</v>
      </c>
      <c r="AH748" s="9">
        <v>5.2790346908000003E-2</v>
      </c>
      <c r="AI748" s="10">
        <v>0.35</v>
      </c>
    </row>
    <row r="749" spans="2:35" x14ac:dyDescent="0.2">
      <c r="B749" s="3" t="s">
        <v>1111</v>
      </c>
      <c r="C749" s="3" t="s">
        <v>2522</v>
      </c>
      <c r="D749" s="3" t="s">
        <v>1429</v>
      </c>
      <c r="E749" s="4" t="s">
        <v>1741</v>
      </c>
      <c r="F749" s="3" t="s">
        <v>1981</v>
      </c>
      <c r="G749" s="19">
        <v>44998</v>
      </c>
      <c r="H749" s="19">
        <v>43762</v>
      </c>
      <c r="I749" s="45">
        <v>4.5</v>
      </c>
      <c r="J749" s="45">
        <v>7.02</v>
      </c>
      <c r="K749" s="37"/>
      <c r="L749" s="19">
        <v>44642</v>
      </c>
      <c r="M749" s="43">
        <v>6.8490000000000002</v>
      </c>
      <c r="N749" s="43">
        <v>97.385244627000006</v>
      </c>
      <c r="O749" s="37"/>
      <c r="Q749" s="6">
        <v>1.3513513513E-2</v>
      </c>
      <c r="R749" s="6">
        <v>1.5023254319E-2</v>
      </c>
      <c r="S749" s="6">
        <v>-9.6385542170000005E-2</v>
      </c>
      <c r="T749" s="6">
        <v>-2.8338583896E-2</v>
      </c>
      <c r="U749" s="6">
        <v>-0.25</v>
      </c>
      <c r="V749" s="6">
        <v>-0.16709697905000001</v>
      </c>
      <c r="W749" s="6">
        <v>-0.93864249707000003</v>
      </c>
      <c r="X749" s="6">
        <v>-1.3608863592</v>
      </c>
      <c r="Y749" s="6">
        <v>1.3513513513E-2</v>
      </c>
      <c r="Z749" s="6">
        <v>9.2785870892999993E-3</v>
      </c>
      <c r="AB749" s="7">
        <v>1.1460934777</v>
      </c>
      <c r="AC749" s="7">
        <v>0.12256305985</v>
      </c>
      <c r="AD749" s="8"/>
      <c r="AE749" s="7">
        <v>0.77245508982</v>
      </c>
      <c r="AF749" s="7">
        <v>-0.32</v>
      </c>
      <c r="AG749" s="4">
        <v>4</v>
      </c>
      <c r="AH749" s="9">
        <v>0</v>
      </c>
      <c r="AI749" s="10">
        <v>0</v>
      </c>
    </row>
    <row r="750" spans="2:35" x14ac:dyDescent="0.2">
      <c r="B750" s="3" t="s">
        <v>2627</v>
      </c>
      <c r="C750" s="3" t="s">
        <v>2692</v>
      </c>
      <c r="D750" s="3" t="s">
        <v>2665</v>
      </c>
      <c r="E750" s="4" t="s">
        <v>1751</v>
      </c>
      <c r="F750" s="3" t="s">
        <v>1964</v>
      </c>
      <c r="G750" s="19">
        <v>45875</v>
      </c>
      <c r="H750" s="19">
        <v>45133</v>
      </c>
      <c r="I750" s="45">
        <v>1.53</v>
      </c>
      <c r="J750" s="45">
        <v>2.65</v>
      </c>
      <c r="K750" s="37"/>
      <c r="L750" s="19">
        <v>45653</v>
      </c>
      <c r="M750" s="43">
        <v>1204.5001500000001</v>
      </c>
      <c r="N750" s="43">
        <v>1919.7376624999999</v>
      </c>
      <c r="O750" s="37"/>
      <c r="Q750" s="6">
        <v>-3.1645569620000001E-2</v>
      </c>
      <c r="R750" s="6">
        <v>-3.8927458243999999E-2</v>
      </c>
      <c r="S750" s="6">
        <v>0.15037593985</v>
      </c>
      <c r="T750" s="6">
        <v>0.13991148095</v>
      </c>
      <c r="U750" s="6">
        <v>1.3904382470000001</v>
      </c>
      <c r="V750" s="6">
        <v>1.1795558665999999</v>
      </c>
      <c r="W750" s="6"/>
      <c r="X750" s="6"/>
      <c r="Y750" s="6">
        <v>-0.24630541872</v>
      </c>
      <c r="Z750" s="6">
        <v>-0.32509820234999998</v>
      </c>
      <c r="AB750" s="7">
        <v>1.1367013527000001</v>
      </c>
      <c r="AC750" s="7">
        <v>0.11945799179</v>
      </c>
      <c r="AD750" s="8">
        <v>0.56950031658</v>
      </c>
      <c r="AE750" s="7">
        <v>2.1783309848000001</v>
      </c>
      <c r="AF750" s="7">
        <v>-0.55129729729999999</v>
      </c>
      <c r="AG750" s="4">
        <v>6</v>
      </c>
      <c r="AH750" s="9">
        <v>0</v>
      </c>
      <c r="AI750" s="10">
        <v>0</v>
      </c>
    </row>
    <row r="751" spans="2:35" x14ac:dyDescent="0.2">
      <c r="B751" s="3" t="s">
        <v>1202</v>
      </c>
      <c r="C751" s="3" t="s">
        <v>1707</v>
      </c>
      <c r="D751" s="3" t="s">
        <v>1624</v>
      </c>
      <c r="E751" s="4" t="s">
        <v>1751</v>
      </c>
      <c r="F751" s="3" t="s">
        <v>1975</v>
      </c>
      <c r="G751" s="19">
        <v>44972</v>
      </c>
      <c r="H751" s="19">
        <v>40546</v>
      </c>
      <c r="I751" s="45">
        <v>6.61</v>
      </c>
      <c r="J751" s="45">
        <v>8.8000000000000007</v>
      </c>
      <c r="K751" s="37"/>
      <c r="L751" s="19">
        <v>44805</v>
      </c>
      <c r="M751" s="43">
        <v>236.16869</v>
      </c>
      <c r="N751" s="43">
        <v>59.026221458000002</v>
      </c>
      <c r="O751" s="37"/>
      <c r="Q751" s="6">
        <v>-1.6369047619000002E-2</v>
      </c>
      <c r="R751" s="6">
        <v>-1.9142171287E-2</v>
      </c>
      <c r="S751" s="6">
        <v>-0.10796221322000001</v>
      </c>
      <c r="T751" s="6">
        <v>-0.14509816165</v>
      </c>
      <c r="U751" s="6">
        <v>-0.17063989962000001</v>
      </c>
      <c r="V751" s="6">
        <v>-9.8292564422000003E-2</v>
      </c>
      <c r="W751" s="6">
        <v>0.40938166311000002</v>
      </c>
      <c r="X751" s="6">
        <v>0.18233915625</v>
      </c>
      <c r="Y751" s="6">
        <v>-7.2931276296999997E-2</v>
      </c>
      <c r="Z751" s="6">
        <v>-0.15317609984</v>
      </c>
      <c r="AB751" s="7">
        <v>0.43327373542999997</v>
      </c>
      <c r="AC751" s="7">
        <v>4.4709194174000003E-2</v>
      </c>
      <c r="AD751" s="8"/>
      <c r="AE751" s="7">
        <v>0.11412268187999999</v>
      </c>
      <c r="AF751" s="7">
        <v>-0.15581761924000001</v>
      </c>
      <c r="AG751" s="4">
        <v>5</v>
      </c>
      <c r="AH751" s="9">
        <v>0</v>
      </c>
      <c r="AI751" s="10">
        <v>0</v>
      </c>
    </row>
    <row r="752" spans="2:35" x14ac:dyDescent="0.2">
      <c r="B752" s="3" t="s">
        <v>2050</v>
      </c>
      <c r="C752" s="3" t="s">
        <v>2144</v>
      </c>
      <c r="D752" s="3" t="s">
        <v>2059</v>
      </c>
      <c r="E752" s="4" t="s">
        <v>1754</v>
      </c>
      <c r="F752" s="3" t="s">
        <v>1990</v>
      </c>
      <c r="G752" s="19">
        <v>45875</v>
      </c>
      <c r="H752" s="19">
        <v>44217</v>
      </c>
      <c r="I752" s="45">
        <v>13.76</v>
      </c>
      <c r="J752" s="45">
        <v>14.49</v>
      </c>
      <c r="K752" s="37"/>
      <c r="L752" s="19">
        <v>45841</v>
      </c>
      <c r="M752" s="43">
        <v>5243.8259200000002</v>
      </c>
      <c r="N752" s="43">
        <v>7813.6117795</v>
      </c>
      <c r="O752" s="37"/>
      <c r="Q752" s="6">
        <v>-5.7803468207999996E-3</v>
      </c>
      <c r="R752" s="6">
        <v>-1.3062235444E-2</v>
      </c>
      <c r="S752" s="6">
        <v>-5.037957212E-2</v>
      </c>
      <c r="T752" s="6">
        <v>-6.0844031021E-2</v>
      </c>
      <c r="U752" s="6">
        <v>0.29418168339</v>
      </c>
      <c r="V752" s="6">
        <v>8.3299302948999995E-2</v>
      </c>
      <c r="W752" s="6">
        <v>9.7922287211999998E-2</v>
      </c>
      <c r="X752" s="6">
        <v>-0.43278197484000003</v>
      </c>
      <c r="Y752" s="6">
        <v>0.21296550524999999</v>
      </c>
      <c r="Z752" s="6">
        <v>0.13417272160999999</v>
      </c>
      <c r="AB752" s="7">
        <v>0.30926531386</v>
      </c>
      <c r="AC752" s="7">
        <v>3.1955372656E-2</v>
      </c>
      <c r="AD752" s="8">
        <v>0.82860557228999998</v>
      </c>
      <c r="AE752" s="7">
        <v>0.23038994860000001</v>
      </c>
      <c r="AF752" s="7">
        <v>-7.1744906997999999E-2</v>
      </c>
      <c r="AG752" s="4">
        <v>4</v>
      </c>
      <c r="AH752" s="9">
        <v>5.3667262969999997E-2</v>
      </c>
      <c r="AI752" s="10">
        <v>0.6</v>
      </c>
    </row>
    <row r="753" spans="2:35" x14ac:dyDescent="0.2">
      <c r="B753" s="3" t="s">
        <v>1205</v>
      </c>
      <c r="C753" s="3" t="s">
        <v>2493</v>
      </c>
      <c r="D753" s="3" t="s">
        <v>1627</v>
      </c>
      <c r="E753" s="4" t="s">
        <v>1741</v>
      </c>
      <c r="F753" s="3" t="s">
        <v>1957</v>
      </c>
      <c r="G753" s="19">
        <v>45875</v>
      </c>
      <c r="H753" s="19">
        <v>43306</v>
      </c>
      <c r="I753" s="45">
        <v>113.94</v>
      </c>
      <c r="J753" s="45">
        <v>154.27000000000001</v>
      </c>
      <c r="K753" s="37"/>
      <c r="L753" s="19">
        <v>45569</v>
      </c>
      <c r="M753" s="43">
        <v>496310.33448000002</v>
      </c>
      <c r="N753" s="43">
        <v>808067.82823999994</v>
      </c>
      <c r="O753" s="37"/>
      <c r="Q753" s="6">
        <v>1.1720831112999999E-2</v>
      </c>
      <c r="R753" s="6">
        <v>4.4389424893000002E-3</v>
      </c>
      <c r="S753" s="6">
        <v>9.9913119026999994E-2</v>
      </c>
      <c r="T753" s="6">
        <v>8.9448660126999993E-2</v>
      </c>
      <c r="U753" s="6">
        <v>-0.14085356658000001</v>
      </c>
      <c r="V753" s="6">
        <v>-0.35173594703</v>
      </c>
      <c r="W753" s="6">
        <v>1.2674626866000001</v>
      </c>
      <c r="X753" s="6">
        <v>0.73675842451999995</v>
      </c>
      <c r="Y753" s="6">
        <v>0.17476028456000001</v>
      </c>
      <c r="Z753" s="6">
        <v>9.5967500930999997E-2</v>
      </c>
      <c r="AB753" s="7">
        <v>0.60863406343000004</v>
      </c>
      <c r="AC753" s="7">
        <v>6.0054020170999999E-2</v>
      </c>
      <c r="AD753" s="8">
        <v>9.0969466861000006E-2</v>
      </c>
      <c r="AE753" s="7">
        <v>0.40266361461</v>
      </c>
      <c r="AF753" s="7">
        <v>-0.19927025458</v>
      </c>
      <c r="AG753" s="4">
        <v>8</v>
      </c>
      <c r="AH753" s="9">
        <v>0</v>
      </c>
      <c r="AI753" s="10">
        <v>0</v>
      </c>
    </row>
    <row r="754" spans="2:35" x14ac:dyDescent="0.2">
      <c r="B754" s="3" t="s">
        <v>281</v>
      </c>
      <c r="C754" s="3" t="s">
        <v>636</v>
      </c>
      <c r="D754" s="3" t="s">
        <v>880</v>
      </c>
      <c r="E754" s="4" t="s">
        <v>1745</v>
      </c>
      <c r="F754" s="3" t="s">
        <v>1988</v>
      </c>
      <c r="G754" s="19">
        <v>45875</v>
      </c>
      <c r="H754" s="19">
        <v>40546</v>
      </c>
      <c r="I754" s="45">
        <v>14.46</v>
      </c>
      <c r="J754" s="45">
        <v>17.75</v>
      </c>
      <c r="K754" s="37"/>
      <c r="L754" s="19">
        <v>45720</v>
      </c>
      <c r="M754" s="43">
        <v>14984.13162</v>
      </c>
      <c r="N754" s="43">
        <v>10482.055145</v>
      </c>
      <c r="O754" s="37"/>
      <c r="Q754" s="6">
        <v>-3.3422459893000002E-2</v>
      </c>
      <c r="R754" s="6">
        <v>-4.0704348517E-2</v>
      </c>
      <c r="S754" s="6">
        <v>-2.8878441907000001E-2</v>
      </c>
      <c r="T754" s="6">
        <v>-3.9342900808E-2</v>
      </c>
      <c r="U754" s="6">
        <v>0.10078386567</v>
      </c>
      <c r="V754" s="6">
        <v>-0.11009851476</v>
      </c>
      <c r="W754" s="6">
        <v>0.42624058005999998</v>
      </c>
      <c r="X754" s="6">
        <v>-0.10446368199</v>
      </c>
      <c r="Y754" s="6">
        <v>-0.10297766748999999</v>
      </c>
      <c r="Z754" s="6">
        <v>-0.18177045113000001</v>
      </c>
      <c r="AB754" s="7">
        <v>0.22440655854</v>
      </c>
      <c r="AC754" s="7">
        <v>2.3125708809000001E-2</v>
      </c>
      <c r="AD754" s="8">
        <v>0.33609432515999998</v>
      </c>
      <c r="AE754" s="7">
        <v>7.5902726603000001E-2</v>
      </c>
      <c r="AF754" s="7">
        <v>-7.2421784473000003E-2</v>
      </c>
      <c r="AG754" s="4">
        <v>7</v>
      </c>
      <c r="AH754" s="9">
        <v>7.1784580499000003E-3</v>
      </c>
      <c r="AI754" s="10">
        <v>9.4971E-2</v>
      </c>
    </row>
    <row r="755" spans="2:35" x14ac:dyDescent="0.2">
      <c r="B755" s="3" t="s">
        <v>282</v>
      </c>
      <c r="C755" s="3" t="s">
        <v>637</v>
      </c>
      <c r="D755" s="3" t="s">
        <v>881</v>
      </c>
      <c r="E755" s="4" t="s">
        <v>1743</v>
      </c>
      <c r="F755" s="3" t="s">
        <v>1986</v>
      </c>
      <c r="G755" s="19">
        <v>45875</v>
      </c>
      <c r="H755" s="19">
        <v>40547</v>
      </c>
      <c r="I755" s="45">
        <v>36.83</v>
      </c>
      <c r="J755" s="45">
        <v>43.35</v>
      </c>
      <c r="K755" s="37"/>
      <c r="L755" s="19">
        <v>45582</v>
      </c>
      <c r="M755" s="43">
        <v>62796.954669999999</v>
      </c>
      <c r="N755" s="43">
        <v>43418.914187000002</v>
      </c>
      <c r="O755" s="37"/>
      <c r="Q755" s="6">
        <v>-1.3129689174E-2</v>
      </c>
      <c r="R755" s="6">
        <v>-2.0411577798E-2</v>
      </c>
      <c r="S755" s="6">
        <v>-1.3129689174E-2</v>
      </c>
      <c r="T755" s="6">
        <v>-2.3594148075000002E-2</v>
      </c>
      <c r="U755" s="6">
        <v>-3.2063074901000001E-2</v>
      </c>
      <c r="V755" s="6">
        <v>-0.24294545535000001</v>
      </c>
      <c r="W755" s="6">
        <v>4.0983606557E-2</v>
      </c>
      <c r="X755" s="6">
        <v>-0.48972065548999999</v>
      </c>
      <c r="Y755" s="6">
        <v>-3.2476319347999999E-3</v>
      </c>
      <c r="Z755" s="6">
        <v>-8.2040415568E-2</v>
      </c>
      <c r="AB755" s="7">
        <v>0.21262517908</v>
      </c>
      <c r="AC755" s="7">
        <v>2.1812723387999999E-2</v>
      </c>
      <c r="AD755" s="8">
        <v>-0.24284023709999999</v>
      </c>
      <c r="AE755" s="7">
        <v>7.6433121019000003E-2</v>
      </c>
      <c r="AF755" s="7">
        <v>-0.10684070582000001</v>
      </c>
      <c r="AG755" s="4">
        <v>4</v>
      </c>
      <c r="AH755" s="9">
        <v>0</v>
      </c>
      <c r="AI755" s="10">
        <v>0</v>
      </c>
    </row>
    <row r="756" spans="2:35" x14ac:dyDescent="0.2">
      <c r="B756" s="3" t="s">
        <v>283</v>
      </c>
      <c r="C756" s="3" t="s">
        <v>638</v>
      </c>
      <c r="D756" s="3" t="s">
        <v>882</v>
      </c>
      <c r="E756" s="4" t="s">
        <v>1745</v>
      </c>
      <c r="F756" s="3" t="s">
        <v>1979</v>
      </c>
      <c r="G756" s="19">
        <v>45875</v>
      </c>
      <c r="H756" s="19">
        <v>35430</v>
      </c>
      <c r="I756" s="45">
        <v>102.55</v>
      </c>
      <c r="J756" s="45">
        <v>108.35645237</v>
      </c>
      <c r="K756" s="37"/>
      <c r="L756" s="19">
        <v>45637</v>
      </c>
      <c r="M756" s="43">
        <v>153718.14290000001</v>
      </c>
      <c r="N756" s="43">
        <v>148668.91217</v>
      </c>
      <c r="O756" s="37"/>
      <c r="Q756" s="6">
        <v>-1.6118200134000001E-2</v>
      </c>
      <c r="R756" s="6">
        <v>-2.3400088757999999E-2</v>
      </c>
      <c r="S756" s="6">
        <v>-3.8169357440000003E-2</v>
      </c>
      <c r="T756" s="6">
        <v>-4.8633816341000002E-2</v>
      </c>
      <c r="U756" s="6">
        <v>0.25436236445999999</v>
      </c>
      <c r="V756" s="6">
        <v>4.3479984011999998E-2</v>
      </c>
      <c r="W756" s="6">
        <v>1.1736486888</v>
      </c>
      <c r="X756" s="6">
        <v>0.64294442674999996</v>
      </c>
      <c r="Y756" s="6">
        <v>2.7005255560999999E-2</v>
      </c>
      <c r="Z756" s="6">
        <v>-5.1787528073000001E-2</v>
      </c>
      <c r="AB756" s="7">
        <v>0.26963548082</v>
      </c>
      <c r="AC756" s="7">
        <v>2.8050686871E-2</v>
      </c>
      <c r="AD756" s="8">
        <v>0.81544352146999999</v>
      </c>
      <c r="AE756" s="7">
        <v>0.10260457773999999</v>
      </c>
      <c r="AF756" s="7">
        <v>-9.1435185185999995E-2</v>
      </c>
      <c r="AG756" s="4">
        <v>7</v>
      </c>
      <c r="AH756" s="9">
        <v>1.1865843322E-2</v>
      </c>
      <c r="AI756" s="10">
        <v>0.98</v>
      </c>
    </row>
    <row r="757" spans="2:35" x14ac:dyDescent="0.2">
      <c r="B757" s="3" t="s">
        <v>2085</v>
      </c>
      <c r="C757" s="3" t="s">
        <v>1708</v>
      </c>
      <c r="D757" s="3" t="s">
        <v>2088</v>
      </c>
      <c r="E757" s="4" t="s">
        <v>1769</v>
      </c>
      <c r="F757" s="3" t="s">
        <v>1978</v>
      </c>
      <c r="G757" s="19">
        <v>45875</v>
      </c>
      <c r="H757" s="19">
        <v>40548</v>
      </c>
      <c r="I757" s="45">
        <v>1.83</v>
      </c>
      <c r="J757" s="45">
        <v>2.11</v>
      </c>
      <c r="K757" s="37"/>
      <c r="L757" s="19">
        <v>45824</v>
      </c>
      <c r="M757" s="43">
        <v>287.46920999999998</v>
      </c>
      <c r="N757" s="43">
        <v>213.93697134999999</v>
      </c>
      <c r="O757" s="37"/>
      <c r="Q757" s="6">
        <v>9.5808383233999997E-2</v>
      </c>
      <c r="R757" s="6">
        <v>8.8526494610000006E-2</v>
      </c>
      <c r="S757" s="6">
        <v>8.9285714286000004E-2</v>
      </c>
      <c r="T757" s="6">
        <v>7.8821255384999997E-2</v>
      </c>
      <c r="U757" s="6">
        <v>-4.6875E-2</v>
      </c>
      <c r="V757" s="6">
        <v>-0.25775738044000002</v>
      </c>
      <c r="W757" s="6">
        <v>-0.64637681159000004</v>
      </c>
      <c r="X757" s="6">
        <v>-1.1770810735999999</v>
      </c>
      <c r="Y757" s="6">
        <v>-1.6129032259E-2</v>
      </c>
      <c r="Z757" s="6">
        <v>-9.4921815891999994E-2</v>
      </c>
      <c r="AB757" s="7">
        <v>0.46976354197999998</v>
      </c>
      <c r="AC757" s="7">
        <v>4.9099431238999999E-2</v>
      </c>
      <c r="AD757" s="8">
        <v>0.10270902068</v>
      </c>
      <c r="AE757" s="7">
        <v>0.29850746269</v>
      </c>
      <c r="AF757" s="7">
        <v>-0.16250000000000001</v>
      </c>
      <c r="AG757" s="4">
        <v>5</v>
      </c>
      <c r="AH757" s="9">
        <v>0</v>
      </c>
      <c r="AI757" s="10">
        <v>0</v>
      </c>
    </row>
    <row r="758" spans="2:35" x14ac:dyDescent="0.2">
      <c r="B758" s="3" t="s">
        <v>1203</v>
      </c>
      <c r="C758" s="3" t="s">
        <v>1709</v>
      </c>
      <c r="D758" s="3" t="s">
        <v>1625</v>
      </c>
      <c r="E758" s="4" t="s">
        <v>1751</v>
      </c>
      <c r="F758" s="3" t="s">
        <v>1956</v>
      </c>
      <c r="G758" s="19">
        <v>45875</v>
      </c>
      <c r="H758" s="19">
        <v>40546</v>
      </c>
      <c r="I758" s="45">
        <v>10.41</v>
      </c>
      <c r="J758" s="45">
        <v>11.43</v>
      </c>
      <c r="K758" s="37"/>
      <c r="L758" s="19">
        <v>45861</v>
      </c>
      <c r="M758" s="43">
        <v>3147.9839999999999</v>
      </c>
      <c r="N758" s="43">
        <v>4031.9654212999999</v>
      </c>
      <c r="O758" s="37"/>
      <c r="Q758" s="6">
        <v>1.5609756097000001E-2</v>
      </c>
      <c r="R758" s="6">
        <v>8.3278674738000002E-3</v>
      </c>
      <c r="S758" s="6">
        <v>-5.0182481751999998E-2</v>
      </c>
      <c r="T758" s="6">
        <v>-6.0646940652999998E-2</v>
      </c>
      <c r="U758" s="6">
        <v>0.30614805520999999</v>
      </c>
      <c r="V758" s="6">
        <v>9.5265674763000005E-2</v>
      </c>
      <c r="W758" s="6">
        <v>-0.49612778316</v>
      </c>
      <c r="X758" s="6">
        <v>-1.0268320451999999</v>
      </c>
      <c r="Y758" s="6">
        <v>0.22904368358999999</v>
      </c>
      <c r="Z758" s="6">
        <v>0.15025089995999999</v>
      </c>
      <c r="AB758" s="7">
        <v>0.41779360329999998</v>
      </c>
      <c r="AC758" s="7">
        <v>4.3317171114999997E-2</v>
      </c>
      <c r="AD758" s="8">
        <v>0.91846315998000005</v>
      </c>
      <c r="AE758" s="7">
        <v>0.14619164619</v>
      </c>
      <c r="AF758" s="7">
        <v>-9.7098214286999995E-2</v>
      </c>
      <c r="AG758" s="4">
        <v>8</v>
      </c>
      <c r="AH758" s="9">
        <v>0</v>
      </c>
      <c r="AI758" s="10">
        <v>0</v>
      </c>
    </row>
    <row r="759" spans="2:35" x14ac:dyDescent="0.2">
      <c r="B759" s="3" t="s">
        <v>347</v>
      </c>
      <c r="C759" s="3" t="s">
        <v>2323</v>
      </c>
      <c r="D759" s="3" t="s">
        <v>952</v>
      </c>
      <c r="E759" s="4" t="s">
        <v>1781</v>
      </c>
      <c r="F759" s="3" t="s">
        <v>1975</v>
      </c>
      <c r="G759" s="19">
        <v>45875</v>
      </c>
      <c r="H759" s="19">
        <v>40546</v>
      </c>
      <c r="I759" s="45">
        <v>18</v>
      </c>
      <c r="J759" s="45">
        <v>19.355818204999998</v>
      </c>
      <c r="K759" s="37"/>
      <c r="L759" s="19">
        <v>45558</v>
      </c>
      <c r="M759" s="43">
        <v>24075.828000000001</v>
      </c>
      <c r="N759" s="43">
        <v>9303.0404249000003</v>
      </c>
      <c r="O759" s="37"/>
      <c r="Q759" s="6">
        <v>-4.4247787600000003E-3</v>
      </c>
      <c r="R759" s="6">
        <v>-1.1706667383E-2</v>
      </c>
      <c r="S759" s="6">
        <v>6.9518716578000003E-2</v>
      </c>
      <c r="T759" s="6">
        <v>5.9054257676999997E-2</v>
      </c>
      <c r="U759" s="6">
        <v>0.1166926242</v>
      </c>
      <c r="V759" s="6">
        <v>-9.4189756244E-2</v>
      </c>
      <c r="W759" s="6">
        <v>-0.31308321927999999</v>
      </c>
      <c r="X759" s="6">
        <v>-0.84378748133000003</v>
      </c>
      <c r="Y759" s="6">
        <v>0.17982479078999999</v>
      </c>
      <c r="Z759" s="6">
        <v>0.10103200716000001</v>
      </c>
      <c r="AB759" s="7">
        <v>0.31553159778000001</v>
      </c>
      <c r="AC759" s="7">
        <v>3.2678356069999998E-2</v>
      </c>
      <c r="AD759" s="8">
        <v>0.55444148433999996</v>
      </c>
      <c r="AE759" s="7">
        <v>9.7248880358000001E-2</v>
      </c>
      <c r="AF759" s="7">
        <v>-0.11071789686</v>
      </c>
      <c r="AG759" s="4">
        <v>6</v>
      </c>
      <c r="AH759" s="9">
        <v>7.5015995397000004E-2</v>
      </c>
      <c r="AI759" s="10">
        <v>1.3037780000000001E-2</v>
      </c>
    </row>
    <row r="760" spans="2:35" x14ac:dyDescent="0.2">
      <c r="B760" s="3" t="s">
        <v>16</v>
      </c>
      <c r="C760" s="3" t="s">
        <v>639</v>
      </c>
      <c r="D760" s="3" t="s">
        <v>883</v>
      </c>
      <c r="E760" s="4" t="s">
        <v>1749</v>
      </c>
      <c r="F760" s="3" t="s">
        <v>1994</v>
      </c>
      <c r="G760" s="19">
        <v>45875</v>
      </c>
      <c r="H760" s="19">
        <v>36748</v>
      </c>
      <c r="I760" s="45">
        <v>13.01</v>
      </c>
      <c r="J760" s="45">
        <v>14.388539057999999</v>
      </c>
      <c r="K760" s="37"/>
      <c r="L760" s="19">
        <v>45708</v>
      </c>
      <c r="M760" s="43">
        <v>738219.61276000005</v>
      </c>
      <c r="N760" s="43">
        <v>276952.62017000001</v>
      </c>
      <c r="O760" s="37"/>
      <c r="Q760" s="6">
        <v>7.7459333842999998E-3</v>
      </c>
      <c r="R760" s="6">
        <v>4.6404476051999999E-4</v>
      </c>
      <c r="S760" s="6">
        <v>-3.8284839202000001E-3</v>
      </c>
      <c r="T760" s="6">
        <v>-1.4292942821E-2</v>
      </c>
      <c r="U760" s="6">
        <v>8.4014090860000001E-2</v>
      </c>
      <c r="V760" s="6">
        <v>-0.12686828957999999</v>
      </c>
      <c r="W760" s="6">
        <v>0.56263809222000005</v>
      </c>
      <c r="X760" s="6">
        <v>3.1933830169999997E-2</v>
      </c>
      <c r="Y760" s="6">
        <v>4.9031311161999998E-2</v>
      </c>
      <c r="Z760" s="6">
        <v>-2.9761472471E-2</v>
      </c>
      <c r="AB760" s="7">
        <v>0.31055744519</v>
      </c>
      <c r="AC760" s="7">
        <v>3.2006150070000003E-2</v>
      </c>
      <c r="AD760" s="8">
        <v>0.29197438313000001</v>
      </c>
      <c r="AE760" s="7">
        <v>0.10497667184999999</v>
      </c>
      <c r="AF760" s="7">
        <v>-0.19486398945</v>
      </c>
      <c r="AG760" s="4">
        <v>5</v>
      </c>
      <c r="AH760" s="9">
        <v>0.13021885900999999</v>
      </c>
      <c r="AI760" s="10">
        <v>1.7918114999999999</v>
      </c>
    </row>
    <row r="761" spans="2:35" x14ac:dyDescent="0.2">
      <c r="B761" s="3" t="s">
        <v>17</v>
      </c>
      <c r="C761" s="3" t="s">
        <v>639</v>
      </c>
      <c r="D761" s="3" t="s">
        <v>884</v>
      </c>
      <c r="E761" s="4" t="s">
        <v>1749</v>
      </c>
      <c r="F761" s="3" t="s">
        <v>1994</v>
      </c>
      <c r="G761" s="19">
        <v>45875</v>
      </c>
      <c r="H761" s="19">
        <v>37162</v>
      </c>
      <c r="I761" s="45">
        <v>11.86</v>
      </c>
      <c r="J761" s="45">
        <v>14.43</v>
      </c>
      <c r="K761" s="37"/>
      <c r="L761" s="19">
        <v>45530</v>
      </c>
      <c r="M761" s="43">
        <v>143446.99650000001</v>
      </c>
      <c r="N761" s="43">
        <v>70103.519436999995</v>
      </c>
      <c r="O761" s="37"/>
      <c r="Q761" s="6">
        <v>8.5034013608999998E-3</v>
      </c>
      <c r="R761" s="6">
        <v>1.2215127371000001E-3</v>
      </c>
      <c r="S761" s="6">
        <v>-4.1981528129000001E-3</v>
      </c>
      <c r="T761" s="6">
        <v>-1.4662611713E-2</v>
      </c>
      <c r="U761" s="6">
        <v>-7.4160811864999995E-2</v>
      </c>
      <c r="V761" s="6">
        <v>-0.28504319231000003</v>
      </c>
      <c r="W761" s="6">
        <v>-0.11887072808</v>
      </c>
      <c r="X761" s="6">
        <v>-0.64957499012999997</v>
      </c>
      <c r="Y761" s="6">
        <v>1.6891891901E-3</v>
      </c>
      <c r="Z761" s="6">
        <v>-7.7103594444000001E-2</v>
      </c>
      <c r="AB761" s="7">
        <v>0.30623703235999999</v>
      </c>
      <c r="AC761" s="7">
        <v>3.1526991576000002E-2</v>
      </c>
      <c r="AD761" s="8">
        <v>-0.25711233166000003</v>
      </c>
      <c r="AE761" s="7">
        <v>8.9527027026999995E-2</v>
      </c>
      <c r="AF761" s="7">
        <v>-0.19018404908</v>
      </c>
      <c r="AG761" s="4">
        <v>4</v>
      </c>
      <c r="AH761" s="9">
        <v>0</v>
      </c>
      <c r="AI761" s="10">
        <v>0</v>
      </c>
    </row>
    <row r="762" spans="2:35" x14ac:dyDescent="0.2">
      <c r="B762" s="3" t="s">
        <v>284</v>
      </c>
      <c r="C762" s="3" t="s">
        <v>640</v>
      </c>
      <c r="D762" s="3" t="s">
        <v>885</v>
      </c>
      <c r="E762" s="4" t="s">
        <v>1741</v>
      </c>
      <c r="F762" s="3" t="s">
        <v>1994</v>
      </c>
      <c r="G762" s="19">
        <v>44812</v>
      </c>
      <c r="H762" s="19">
        <v>40546</v>
      </c>
      <c r="I762" s="45">
        <v>43.875832000000003</v>
      </c>
      <c r="J762" s="45">
        <v>52.202229484</v>
      </c>
      <c r="K762" s="37"/>
      <c r="L762" s="19">
        <v>44627</v>
      </c>
      <c r="M762" s="43">
        <v>8439.7464</v>
      </c>
      <c r="N762" s="43">
        <v>11535.787558</v>
      </c>
      <c r="O762" s="37"/>
      <c r="Q762" s="6">
        <v>-5.0966234867000004E-3</v>
      </c>
      <c r="R762" s="6">
        <v>-1.1707392178999999E-2</v>
      </c>
      <c r="S762" s="6">
        <v>6.6469383110000002E-2</v>
      </c>
      <c r="T762" s="6">
        <v>9.8807078699000003E-2</v>
      </c>
      <c r="U762" s="6">
        <v>0.11806410251</v>
      </c>
      <c r="V762" s="6">
        <v>0.23057675739</v>
      </c>
      <c r="W762" s="6">
        <v>0.16127985223999999</v>
      </c>
      <c r="X762" s="6">
        <v>-0.18365805713</v>
      </c>
      <c r="Y762" s="6">
        <v>9.0498170106000003E-2</v>
      </c>
      <c r="Z762" s="6">
        <v>0.24995500976000001</v>
      </c>
      <c r="AB762" s="7">
        <v>0.37870724298000003</v>
      </c>
      <c r="AC762" s="7">
        <v>3.8834066785000003E-2</v>
      </c>
      <c r="AD762" s="8"/>
      <c r="AE762" s="7">
        <v>0.11942999321</v>
      </c>
      <c r="AF762" s="7">
        <v>-9.9875673437000004E-2</v>
      </c>
      <c r="AG762" s="4">
        <v>7</v>
      </c>
      <c r="AH762" s="9">
        <v>3.5069642856999997E-2</v>
      </c>
      <c r="AI762" s="10">
        <v>1.512203E-2</v>
      </c>
    </row>
    <row r="763" spans="2:35" x14ac:dyDescent="0.2">
      <c r="B763" s="3" t="s">
        <v>2071</v>
      </c>
      <c r="C763" s="3" t="s">
        <v>2145</v>
      </c>
      <c r="D763" s="3" t="s">
        <v>2080</v>
      </c>
      <c r="E763" s="4" t="s">
        <v>1747</v>
      </c>
      <c r="F763" s="3" t="s">
        <v>1961</v>
      </c>
      <c r="G763" s="19">
        <v>45875</v>
      </c>
      <c r="H763" s="19">
        <v>44231</v>
      </c>
      <c r="I763" s="45">
        <v>21.23</v>
      </c>
      <c r="J763" s="45">
        <v>25.12</v>
      </c>
      <c r="K763" s="37"/>
      <c r="L763" s="19">
        <v>45849</v>
      </c>
      <c r="M763" s="43">
        <v>1080.1823999999999</v>
      </c>
      <c r="N763" s="43">
        <v>2017.3465160000001</v>
      </c>
      <c r="O763" s="37"/>
      <c r="Q763" s="6">
        <v>1.0952380953E-2</v>
      </c>
      <c r="R763" s="6">
        <v>3.6704923294999998E-3</v>
      </c>
      <c r="S763" s="6">
        <v>0.14139784946</v>
      </c>
      <c r="T763" s="6">
        <v>0.13093339056</v>
      </c>
      <c r="U763" s="6">
        <v>0.23001158749</v>
      </c>
      <c r="V763" s="6">
        <v>1.9129207041000001E-2</v>
      </c>
      <c r="W763" s="6">
        <v>0.11736842105</v>
      </c>
      <c r="X763" s="6">
        <v>-0.41333584099999998</v>
      </c>
      <c r="Y763" s="6">
        <v>0.10745957224</v>
      </c>
      <c r="Z763" s="6">
        <v>2.8666788613999999E-2</v>
      </c>
      <c r="AB763" s="7">
        <v>0.67412323901000004</v>
      </c>
      <c r="AC763" s="7">
        <v>7.1117164455000006E-2</v>
      </c>
      <c r="AD763" s="8">
        <v>0.75670991195000004</v>
      </c>
      <c r="AE763" s="7">
        <v>0.34287257019</v>
      </c>
      <c r="AF763" s="7">
        <v>-0.12465753424000001</v>
      </c>
      <c r="AG763" s="4">
        <v>7</v>
      </c>
      <c r="AH763" s="9">
        <v>0</v>
      </c>
      <c r="AI763" s="10">
        <v>0</v>
      </c>
    </row>
    <row r="764" spans="2:35" x14ac:dyDescent="0.2">
      <c r="B764" s="3" t="s">
        <v>1079</v>
      </c>
      <c r="C764" s="3" t="s">
        <v>2588</v>
      </c>
      <c r="D764" s="3" t="s">
        <v>1397</v>
      </c>
      <c r="E764" s="4" t="s">
        <v>1766</v>
      </c>
      <c r="F764" s="3" t="s">
        <v>1961</v>
      </c>
      <c r="G764" s="19">
        <v>45105</v>
      </c>
      <c r="H764" s="19">
        <v>43048</v>
      </c>
      <c r="I764" s="45">
        <v>0.78</v>
      </c>
      <c r="J764" s="45">
        <v>1.38</v>
      </c>
      <c r="K764" s="37"/>
      <c r="L764" s="19">
        <v>44958</v>
      </c>
      <c r="M764" s="43">
        <v>2.4998999999999998</v>
      </c>
      <c r="N764" s="43">
        <v>140.00712885999999</v>
      </c>
      <c r="O764" s="37"/>
      <c r="Q764" s="6">
        <v>0</v>
      </c>
      <c r="R764" s="6">
        <v>3.5400978868000002E-4</v>
      </c>
      <c r="S764" s="6">
        <v>-0.10024224247000001</v>
      </c>
      <c r="T764" s="6">
        <v>-0.14100125756000001</v>
      </c>
      <c r="U764" s="6">
        <v>-0.31578947367999999</v>
      </c>
      <c r="V764" s="6">
        <v>-0.46109962270999999</v>
      </c>
      <c r="W764" s="6">
        <v>-0.91245889495999999</v>
      </c>
      <c r="X764" s="6">
        <v>-1.3670242894</v>
      </c>
      <c r="Y764" s="6">
        <v>1.3629203271999999</v>
      </c>
      <c r="Z764" s="6">
        <v>1.2229646037999999</v>
      </c>
      <c r="AB764" s="7">
        <v>1.1879544200000001</v>
      </c>
      <c r="AC764" s="7">
        <v>0.12829467919000001</v>
      </c>
      <c r="AD764" s="8"/>
      <c r="AE764" s="7">
        <v>1.7267494698999999</v>
      </c>
      <c r="AF764" s="7">
        <v>-0.4499250125</v>
      </c>
      <c r="AG764" s="4">
        <v>4</v>
      </c>
      <c r="AH764" s="9">
        <v>0</v>
      </c>
      <c r="AI764" s="10">
        <v>0</v>
      </c>
    </row>
    <row r="765" spans="2:35" x14ac:dyDescent="0.2">
      <c r="B765" s="3" t="s">
        <v>2849</v>
      </c>
      <c r="C765" s="3" t="s">
        <v>2948</v>
      </c>
      <c r="D765" s="3" t="s">
        <v>2899</v>
      </c>
      <c r="E765" s="4" t="s">
        <v>1741</v>
      </c>
      <c r="F765" s="3" t="s">
        <v>1960</v>
      </c>
      <c r="G765" s="19">
        <v>45875</v>
      </c>
      <c r="H765" s="19">
        <v>45539</v>
      </c>
      <c r="I765" s="45">
        <v>0.88749999999999996</v>
      </c>
      <c r="J765" s="45"/>
      <c r="K765" s="37"/>
      <c r="L765" s="19"/>
      <c r="M765" s="43">
        <v>1366.4668875</v>
      </c>
      <c r="N765" s="43">
        <v>19687.350674000001</v>
      </c>
      <c r="O765" s="37"/>
      <c r="Q765" s="6">
        <v>-0.1125</v>
      </c>
      <c r="R765" s="6">
        <v>-0.11978188862</v>
      </c>
      <c r="S765" s="6">
        <v>-0.95365535248</v>
      </c>
      <c r="T765" s="6">
        <v>-0.96411981138000002</v>
      </c>
      <c r="U765" s="6"/>
      <c r="V765" s="6"/>
      <c r="W765" s="6"/>
      <c r="X765" s="6"/>
      <c r="Y765" s="6">
        <v>-0.79875283447000001</v>
      </c>
      <c r="Z765" s="6">
        <v>-0.87754561809999998</v>
      </c>
      <c r="AB765" s="7">
        <v>3.3782605498999998</v>
      </c>
      <c r="AC765" s="7">
        <v>0.18042953585999999</v>
      </c>
      <c r="AD765" s="8">
        <v>2.1605629469999998</v>
      </c>
      <c r="AE765" s="7">
        <v>1.9661290323</v>
      </c>
      <c r="AF765" s="7">
        <v>-0.95162588363</v>
      </c>
      <c r="AG765" s="4"/>
      <c r="AH765" s="9"/>
      <c r="AI765" s="10"/>
    </row>
    <row r="766" spans="2:35" x14ac:dyDescent="0.2">
      <c r="B766" s="3" t="s">
        <v>3004</v>
      </c>
      <c r="C766" s="3" t="s">
        <v>3113</v>
      </c>
      <c r="D766" s="3" t="s">
        <v>3175</v>
      </c>
      <c r="E766" s="4" t="s">
        <v>1750</v>
      </c>
      <c r="F766" s="3" t="s">
        <v>1960</v>
      </c>
      <c r="G766" s="19">
        <v>45875</v>
      </c>
      <c r="H766" s="19">
        <v>45771</v>
      </c>
      <c r="I766" s="45">
        <v>8.0299999999999994</v>
      </c>
      <c r="J766" s="45"/>
      <c r="K766" s="37"/>
      <c r="L766" s="19"/>
      <c r="M766" s="43">
        <v>170.28417999999999</v>
      </c>
      <c r="N766" s="43">
        <v>557.77126314999998</v>
      </c>
      <c r="O766" s="37"/>
      <c r="Q766" s="6">
        <v>-9.8643649816999995E-3</v>
      </c>
      <c r="R766" s="6">
        <v>-1.7146253605000002E-2</v>
      </c>
      <c r="S766" s="6">
        <v>-6.3993472432000001E-2</v>
      </c>
      <c r="T766" s="6">
        <v>-7.4457931332999994E-2</v>
      </c>
      <c r="U766" s="6"/>
      <c r="V766" s="6"/>
      <c r="W766" s="6"/>
      <c r="X766" s="6"/>
      <c r="Y766" s="6"/>
      <c r="Z766" s="6"/>
      <c r="AB766" s="7"/>
      <c r="AC766" s="7"/>
      <c r="AD766" s="8"/>
      <c r="AE766" s="7">
        <v>1.5338983050999999</v>
      </c>
      <c r="AF766" s="7">
        <v>-0.10813823857</v>
      </c>
      <c r="AG766" s="4"/>
      <c r="AH766" s="9"/>
      <c r="AI766" s="10"/>
    </row>
    <row r="767" spans="2:35" x14ac:dyDescent="0.2">
      <c r="B767" s="3" t="s">
        <v>2404</v>
      </c>
      <c r="C767" s="3" t="s">
        <v>2418</v>
      </c>
      <c r="D767" s="3" t="s">
        <v>2429</v>
      </c>
      <c r="E767" s="4" t="s">
        <v>1743</v>
      </c>
      <c r="F767" s="3" t="s">
        <v>1964</v>
      </c>
      <c r="G767" s="19">
        <v>45761</v>
      </c>
      <c r="H767" s="19">
        <v>44719</v>
      </c>
      <c r="I767" s="45">
        <v>1.1499999999999999</v>
      </c>
      <c r="J767" s="45">
        <v>5.35</v>
      </c>
      <c r="K767" s="37"/>
      <c r="L767" s="19">
        <v>45569</v>
      </c>
      <c r="M767" s="43">
        <v>393.55622</v>
      </c>
      <c r="N767" s="43">
        <v>3501.1819255999999</v>
      </c>
      <c r="O767" s="37"/>
      <c r="Q767" s="6">
        <v>-0.14846353203000001</v>
      </c>
      <c r="R767" s="6">
        <v>-0.15640817866000001</v>
      </c>
      <c r="S767" s="6">
        <v>-0.65666517391000001</v>
      </c>
      <c r="T767" s="6">
        <v>-0.61535067154</v>
      </c>
      <c r="U767" s="6">
        <v>-0.68536251709999996</v>
      </c>
      <c r="V767" s="6">
        <v>-0.74051328582999998</v>
      </c>
      <c r="W767" s="6"/>
      <c r="X767" s="6"/>
      <c r="Y767" s="6">
        <v>-0.23333333333</v>
      </c>
      <c r="Z767" s="6">
        <v>-0.15246119415000001</v>
      </c>
      <c r="AB767" s="7">
        <v>1.8533698855</v>
      </c>
      <c r="AC767" s="7">
        <v>0.27154818978</v>
      </c>
      <c r="AD767" s="8"/>
      <c r="AE767" s="7">
        <v>0.46739130434999998</v>
      </c>
      <c r="AF767" s="7">
        <v>-0.58279543197999994</v>
      </c>
      <c r="AG767" s="4">
        <v>6</v>
      </c>
      <c r="AH767" s="9">
        <v>0</v>
      </c>
      <c r="AI767" s="10">
        <v>0</v>
      </c>
    </row>
    <row r="768" spans="2:35" x14ac:dyDescent="0.2">
      <c r="B768" s="3" t="s">
        <v>285</v>
      </c>
      <c r="C768" s="3" t="s">
        <v>2511</v>
      </c>
      <c r="D768" s="3" t="s">
        <v>886</v>
      </c>
      <c r="E768" s="4" t="s">
        <v>1741</v>
      </c>
      <c r="F768" s="3" t="s">
        <v>1996</v>
      </c>
      <c r="G768" s="19">
        <v>45875</v>
      </c>
      <c r="H768" s="19">
        <v>40681</v>
      </c>
      <c r="I768" s="45">
        <v>2.1800000000000002</v>
      </c>
      <c r="J768" s="45">
        <v>3.4</v>
      </c>
      <c r="K768" s="37"/>
      <c r="L768" s="19">
        <v>45518</v>
      </c>
      <c r="M768" s="43">
        <v>18.233519999999999</v>
      </c>
      <c r="N768" s="43">
        <v>15.099511836</v>
      </c>
      <c r="O768" s="37"/>
      <c r="Q768" s="6">
        <v>-9.0909090913999999E-3</v>
      </c>
      <c r="R768" s="6">
        <v>-1.6372797715000002E-2</v>
      </c>
      <c r="S768" s="6">
        <v>4.6082949320000004E-3</v>
      </c>
      <c r="T768" s="6">
        <v>-5.8561639689000003E-3</v>
      </c>
      <c r="U768" s="6">
        <v>-0.35693215339000001</v>
      </c>
      <c r="V768" s="6">
        <v>-0.56781453384000002</v>
      </c>
      <c r="W768" s="6">
        <v>-0.54488517744999998</v>
      </c>
      <c r="X768" s="6">
        <v>-1.0755894395000001</v>
      </c>
      <c r="Y768" s="6">
        <v>-8.0168776371000006E-2</v>
      </c>
      <c r="Z768" s="6">
        <v>-0.15896156</v>
      </c>
      <c r="AB768" s="7">
        <v>0.75749103034999998</v>
      </c>
      <c r="AC768" s="7">
        <v>7.8453760849000007E-2</v>
      </c>
      <c r="AD768" s="8">
        <v>-8.2697211965999995E-2</v>
      </c>
      <c r="AE768" s="7">
        <v>0.2037735849</v>
      </c>
      <c r="AF768" s="7">
        <v>-0.13166144200999999</v>
      </c>
      <c r="AG768" s="4">
        <v>3</v>
      </c>
      <c r="AH768" s="9">
        <v>0</v>
      </c>
      <c r="AI768" s="10">
        <v>0</v>
      </c>
    </row>
    <row r="769" spans="2:35" x14ac:dyDescent="0.2">
      <c r="B769" s="3" t="s">
        <v>1204</v>
      </c>
      <c r="C769" s="3" t="s">
        <v>1710</v>
      </c>
      <c r="D769" s="3" t="s">
        <v>1626</v>
      </c>
      <c r="E769" s="4" t="s">
        <v>1769</v>
      </c>
      <c r="F769" s="3" t="s">
        <v>1981</v>
      </c>
      <c r="G769" s="19">
        <v>45875</v>
      </c>
      <c r="H769" s="19">
        <v>42671</v>
      </c>
      <c r="I769" s="45">
        <v>2.63</v>
      </c>
      <c r="J769" s="45">
        <v>14.14</v>
      </c>
      <c r="K769" s="37"/>
      <c r="L769" s="19">
        <v>45588</v>
      </c>
      <c r="M769" s="43">
        <v>789.35767999999996</v>
      </c>
      <c r="N769" s="43">
        <v>965.62613586999998</v>
      </c>
      <c r="O769" s="37"/>
      <c r="Q769" s="6">
        <v>-2.9520295201999999E-2</v>
      </c>
      <c r="R769" s="6">
        <v>-3.6802183826E-2</v>
      </c>
      <c r="S769" s="6">
        <v>-0.23546511628</v>
      </c>
      <c r="T769" s="6">
        <v>-0.24592957518</v>
      </c>
      <c r="U769" s="6">
        <v>-0.27348066298000001</v>
      </c>
      <c r="V769" s="6">
        <v>-0.48436304342999997</v>
      </c>
      <c r="W769" s="6">
        <v>-0.96773006134999995</v>
      </c>
      <c r="X769" s="6">
        <v>-1.4984343233999999</v>
      </c>
      <c r="Y769" s="6">
        <v>-0.49423076922999998</v>
      </c>
      <c r="Z769" s="6">
        <v>-0.57302355285999995</v>
      </c>
      <c r="AB769" s="7">
        <v>1.1624440637</v>
      </c>
      <c r="AC769" s="7">
        <v>0.11998082539</v>
      </c>
      <c r="AD769" s="8">
        <v>0.18602154693</v>
      </c>
      <c r="AE769" s="7">
        <v>1.067251462</v>
      </c>
      <c r="AF769" s="7">
        <v>-0.34370579914999999</v>
      </c>
      <c r="AG769" s="4">
        <v>4</v>
      </c>
      <c r="AH769" s="9">
        <v>0</v>
      </c>
      <c r="AI769" s="10">
        <v>0</v>
      </c>
    </row>
    <row r="770" spans="2:35" x14ac:dyDescent="0.2">
      <c r="B770" s="3" t="s">
        <v>3005</v>
      </c>
      <c r="C770" s="3" t="s">
        <v>3114</v>
      </c>
      <c r="D770" s="3" t="s">
        <v>3176</v>
      </c>
      <c r="E770" s="4" t="s">
        <v>819</v>
      </c>
      <c r="F770" s="3" t="s">
        <v>1960</v>
      </c>
      <c r="G770" s="19">
        <v>45875</v>
      </c>
      <c r="H770" s="19">
        <v>45672</v>
      </c>
      <c r="I770" s="45">
        <v>0.44</v>
      </c>
      <c r="J770" s="45"/>
      <c r="K770" s="37"/>
      <c r="L770" s="19"/>
      <c r="M770" s="43">
        <v>100.61436</v>
      </c>
      <c r="N770" s="43">
        <v>2649.8546823000001</v>
      </c>
      <c r="O770" s="37"/>
      <c r="Q770" s="6">
        <v>2.7324459152E-3</v>
      </c>
      <c r="R770" s="6">
        <v>-4.5494427085999998E-3</v>
      </c>
      <c r="S770" s="6">
        <v>-0.78217821781999997</v>
      </c>
      <c r="T770" s="6">
        <v>-0.79264267671999999</v>
      </c>
      <c r="U770" s="6"/>
      <c r="V770" s="6"/>
      <c r="W770" s="6"/>
      <c r="X770" s="6"/>
      <c r="Y770" s="6"/>
      <c r="Z770" s="6"/>
      <c r="AB770" s="7"/>
      <c r="AC770" s="7"/>
      <c r="AD770" s="8"/>
      <c r="AE770" s="7">
        <v>1.7697042229</v>
      </c>
      <c r="AF770" s="7">
        <v>-0.88247422679999998</v>
      </c>
      <c r="AG770" s="4"/>
      <c r="AH770" s="9"/>
      <c r="AI770" s="10"/>
    </row>
    <row r="771" spans="2:35" x14ac:dyDescent="0.2">
      <c r="B771" s="3" t="s">
        <v>2628</v>
      </c>
      <c r="C771" s="3" t="s">
        <v>2693</v>
      </c>
      <c r="D771" s="3" t="s">
        <v>2666</v>
      </c>
      <c r="E771" s="4" t="s">
        <v>1743</v>
      </c>
      <c r="F771" s="3" t="s">
        <v>700</v>
      </c>
      <c r="G771" s="19">
        <v>45875</v>
      </c>
      <c r="H771" s="19">
        <v>45230</v>
      </c>
      <c r="I771" s="45">
        <v>2.86</v>
      </c>
      <c r="J771" s="45">
        <v>21.4</v>
      </c>
      <c r="K771" s="37"/>
      <c r="L771" s="19">
        <v>45517</v>
      </c>
      <c r="M771" s="43">
        <v>623.96906000000001</v>
      </c>
      <c r="N771" s="43">
        <v>3133.4430960999998</v>
      </c>
      <c r="O771" s="37"/>
      <c r="Q771" s="6">
        <v>-0.1757925072</v>
      </c>
      <c r="R771" s="6">
        <v>-0.18307439582999999</v>
      </c>
      <c r="S771" s="6"/>
      <c r="T771" s="6"/>
      <c r="U771" s="6">
        <v>-0.83659010399</v>
      </c>
      <c r="V771" s="6">
        <v>-1.0474724844000001</v>
      </c>
      <c r="W771" s="6"/>
      <c r="X771" s="6"/>
      <c r="Y771" s="6">
        <v>-0.68362831857999995</v>
      </c>
      <c r="Z771" s="6">
        <v>-0.76242110222000004</v>
      </c>
      <c r="AB771" s="7"/>
      <c r="AC771" s="7"/>
      <c r="AD771" s="8"/>
      <c r="AE771" s="7">
        <v>0.10619469026</v>
      </c>
      <c r="AF771" s="7">
        <v>-0.60232558140000003</v>
      </c>
      <c r="AG771" s="4"/>
      <c r="AH771" s="9">
        <v>0</v>
      </c>
      <c r="AI771" s="10">
        <v>0</v>
      </c>
    </row>
    <row r="772" spans="2:35" x14ac:dyDescent="0.2">
      <c r="B772" s="3" t="s">
        <v>1206</v>
      </c>
      <c r="C772" s="3" t="s">
        <v>1711</v>
      </c>
      <c r="D772" s="3" t="s">
        <v>1628</v>
      </c>
      <c r="E772" s="4" t="s">
        <v>1741</v>
      </c>
      <c r="F772" s="3" t="s">
        <v>2013</v>
      </c>
      <c r="G772" s="19">
        <v>44985</v>
      </c>
      <c r="H772" s="19">
        <v>40757</v>
      </c>
      <c r="I772" s="45">
        <v>0.27</v>
      </c>
      <c r="J772" s="45">
        <v>1.06</v>
      </c>
      <c r="K772" s="37"/>
      <c r="L772" s="19">
        <v>44722</v>
      </c>
      <c r="M772" s="43">
        <v>0.63449999999999995</v>
      </c>
      <c r="N772" s="43">
        <v>2.1800643617</v>
      </c>
      <c r="O772" s="37"/>
      <c r="Q772" s="6">
        <v>-6.8965517241000002E-2</v>
      </c>
      <c r="R772" s="6">
        <v>-6.5929537491000001E-2</v>
      </c>
      <c r="S772" s="6"/>
      <c r="T772" s="6"/>
      <c r="U772" s="6">
        <v>-0.578125</v>
      </c>
      <c r="V772" s="6">
        <v>-0.48580777571</v>
      </c>
      <c r="W772" s="6">
        <v>-0.78048780488000002</v>
      </c>
      <c r="X772" s="6">
        <v>-1.1243834656</v>
      </c>
      <c r="Y772" s="6">
        <v>-0.32500000000000001</v>
      </c>
      <c r="Z772" s="6">
        <v>-0.35902786820999999</v>
      </c>
      <c r="AB772" s="7"/>
      <c r="AC772" s="7"/>
      <c r="AD772" s="8"/>
      <c r="AE772" s="7">
        <v>0.39726027397000002</v>
      </c>
      <c r="AF772" s="7">
        <v>-0.33199732798999998</v>
      </c>
      <c r="AG772" s="4">
        <v>4</v>
      </c>
      <c r="AH772" s="9">
        <v>0</v>
      </c>
      <c r="AI772" s="10">
        <v>0</v>
      </c>
    </row>
    <row r="773" spans="2:35" x14ac:dyDescent="0.2">
      <c r="B773" s="3" t="s">
        <v>3006</v>
      </c>
      <c r="C773" s="3" t="s">
        <v>3115</v>
      </c>
      <c r="D773" s="3" t="s">
        <v>3177</v>
      </c>
      <c r="E773" s="4" t="s">
        <v>1743</v>
      </c>
      <c r="F773" s="3" t="s">
        <v>1960</v>
      </c>
      <c r="G773" s="19">
        <v>45875</v>
      </c>
      <c r="H773" s="19">
        <v>45768</v>
      </c>
      <c r="I773" s="45">
        <v>1.7216</v>
      </c>
      <c r="J773" s="45"/>
      <c r="K773" s="37"/>
      <c r="L773" s="19"/>
      <c r="M773" s="43">
        <v>12.252627199999999</v>
      </c>
      <c r="N773" s="43">
        <v>169.19300526000001</v>
      </c>
      <c r="O773" s="37"/>
      <c r="Q773" s="6">
        <v>-2.4589235126999998E-2</v>
      </c>
      <c r="R773" s="6">
        <v>-3.1871123751E-2</v>
      </c>
      <c r="S773" s="6">
        <v>4.9756097562000001E-2</v>
      </c>
      <c r="T773" s="6">
        <v>3.9291638661000002E-2</v>
      </c>
      <c r="U773" s="6"/>
      <c r="V773" s="6"/>
      <c r="W773" s="6"/>
      <c r="X773" s="6"/>
      <c r="Y773" s="6"/>
      <c r="Z773" s="6"/>
      <c r="AB773" s="7"/>
      <c r="AC773" s="7"/>
      <c r="AD773" s="8"/>
      <c r="AE773" s="7">
        <v>2.9173913044000001E-2</v>
      </c>
      <c r="AF773" s="7">
        <v>-0.27672955975000002</v>
      </c>
      <c r="AG773" s="4"/>
      <c r="AH773" s="9"/>
      <c r="AI773" s="10"/>
    </row>
    <row r="774" spans="2:35" x14ac:dyDescent="0.2">
      <c r="B774" s="3" t="s">
        <v>1207</v>
      </c>
      <c r="C774" s="3" t="s">
        <v>3116</v>
      </c>
      <c r="D774" s="3" t="s">
        <v>1629</v>
      </c>
      <c r="E774" s="4" t="s">
        <v>1741</v>
      </c>
      <c r="F774" s="3" t="s">
        <v>1956</v>
      </c>
      <c r="G774" s="19">
        <v>45875</v>
      </c>
      <c r="H774" s="19">
        <v>43397</v>
      </c>
      <c r="I774" s="45">
        <v>0.9103</v>
      </c>
      <c r="J774" s="45">
        <v>1.1100000000000001</v>
      </c>
      <c r="K774" s="37"/>
      <c r="L774" s="19">
        <v>45707</v>
      </c>
      <c r="M774" s="43">
        <v>1.483789</v>
      </c>
      <c r="N774" s="43">
        <v>14.495800705000001</v>
      </c>
      <c r="O774" s="37"/>
      <c r="Q774" s="6">
        <v>0</v>
      </c>
      <c r="R774" s="6">
        <v>-7.2818886237999998E-3</v>
      </c>
      <c r="S774" s="6">
        <v>-8.8697567323999998E-2</v>
      </c>
      <c r="T774" s="6">
        <v>-9.9162026225000005E-2</v>
      </c>
      <c r="U774" s="6">
        <v>-0.10315270935</v>
      </c>
      <c r="V774" s="6">
        <v>-0.3140350898</v>
      </c>
      <c r="W774" s="6">
        <v>-0.15712962962999999</v>
      </c>
      <c r="X774" s="6">
        <v>-0.68783389167999998</v>
      </c>
      <c r="Y774" s="6">
        <v>1.1107408641000001E-2</v>
      </c>
      <c r="Z774" s="6">
        <v>-6.7685374992000003E-2</v>
      </c>
      <c r="AB774" s="7">
        <v>0.53493364530999998</v>
      </c>
      <c r="AC774" s="7">
        <v>5.5276264722999999E-2</v>
      </c>
      <c r="AD774" s="8">
        <v>0.17868998898999999</v>
      </c>
      <c r="AE774" s="7">
        <v>7.7777777778000004E-2</v>
      </c>
      <c r="AF774" s="7">
        <v>-0.12621359223</v>
      </c>
      <c r="AG774" s="4">
        <v>5</v>
      </c>
      <c r="AH774" s="9">
        <v>0</v>
      </c>
      <c r="AI774" s="10">
        <v>0</v>
      </c>
    </row>
    <row r="775" spans="2:35" x14ac:dyDescent="0.2">
      <c r="B775" s="3" t="s">
        <v>3007</v>
      </c>
      <c r="C775" s="3" t="s">
        <v>3117</v>
      </c>
      <c r="D775" s="3" t="s">
        <v>3178</v>
      </c>
      <c r="E775" s="4" t="s">
        <v>1750</v>
      </c>
      <c r="F775" s="3" t="s">
        <v>1960</v>
      </c>
      <c r="G775" s="19">
        <v>45875</v>
      </c>
      <c r="H775" s="19">
        <v>45806</v>
      </c>
      <c r="I775" s="45">
        <v>1.22</v>
      </c>
      <c r="J775" s="45"/>
      <c r="K775" s="37"/>
      <c r="L775" s="19"/>
      <c r="M775" s="43">
        <v>98.338099999999997</v>
      </c>
      <c r="N775" s="43"/>
      <c r="O775" s="37"/>
      <c r="Q775" s="6">
        <v>-2.4E-2</v>
      </c>
      <c r="R775" s="6">
        <v>-3.1281888623999998E-2</v>
      </c>
      <c r="S775" s="6">
        <v>-0.85647058823</v>
      </c>
      <c r="T775" s="6">
        <v>-0.86693504714000003</v>
      </c>
      <c r="U775" s="6"/>
      <c r="V775" s="6"/>
      <c r="W775" s="6"/>
      <c r="X775" s="6"/>
      <c r="Y775" s="6"/>
      <c r="Z775" s="6"/>
      <c r="AB775" s="7"/>
      <c r="AC775" s="7"/>
      <c r="AD775" s="8"/>
      <c r="AE775" s="7">
        <v>0.92368421053000005</v>
      </c>
      <c r="AF775" s="7">
        <v>-0.84131326948999996</v>
      </c>
      <c r="AG775" s="4"/>
      <c r="AH775" s="9"/>
      <c r="AI775" s="10"/>
    </row>
    <row r="776" spans="2:35" x14ac:dyDescent="0.2">
      <c r="B776" s="3" t="s">
        <v>2629</v>
      </c>
      <c r="C776" s="3" t="s">
        <v>2694</v>
      </c>
      <c r="D776" s="3" t="s">
        <v>2667</v>
      </c>
      <c r="E776" s="4" t="s">
        <v>819</v>
      </c>
      <c r="F776" s="3" t="s">
        <v>1972</v>
      </c>
      <c r="G776" s="19">
        <v>45611</v>
      </c>
      <c r="H776" s="19">
        <v>45138</v>
      </c>
      <c r="I776" s="45">
        <v>0.57989999999999997</v>
      </c>
      <c r="J776" s="45">
        <v>8.3705999999999996</v>
      </c>
      <c r="K776" s="37"/>
      <c r="L776" s="19">
        <v>45250</v>
      </c>
      <c r="M776" s="43">
        <v>1011.8704095000001</v>
      </c>
      <c r="N776" s="43">
        <v>182.66176694000001</v>
      </c>
      <c r="O776" s="37"/>
      <c r="Q776" s="6">
        <v>9.2090395478999998E-2</v>
      </c>
      <c r="R776" s="6">
        <v>0.10529391798</v>
      </c>
      <c r="S776" s="6">
        <v>-0.65171171170999997</v>
      </c>
      <c r="T776" s="6">
        <v>-0.66123149243000001</v>
      </c>
      <c r="U776" s="6">
        <v>-0.93028372204999998</v>
      </c>
      <c r="V776" s="6">
        <v>-1.2340315457</v>
      </c>
      <c r="W776" s="6"/>
      <c r="X776" s="6"/>
      <c r="Y776" s="6">
        <v>-0.91691977076999998</v>
      </c>
      <c r="Z776" s="6">
        <v>-1.1477015805999999</v>
      </c>
      <c r="AB776" s="7">
        <v>1.2834870856</v>
      </c>
      <c r="AC776" s="7">
        <v>0.12291712426</v>
      </c>
      <c r="AD776" s="8"/>
      <c r="AE776" s="7">
        <v>0.40425531915000001</v>
      </c>
      <c r="AF776" s="7">
        <v>-0.63078848561</v>
      </c>
      <c r="AG776" s="4">
        <v>4</v>
      </c>
      <c r="AH776" s="9">
        <v>0</v>
      </c>
      <c r="AI776" s="10">
        <v>0</v>
      </c>
    </row>
    <row r="777" spans="2:35" x14ac:dyDescent="0.2">
      <c r="B777" s="3" t="s">
        <v>2630</v>
      </c>
      <c r="C777" s="3" t="s">
        <v>2695</v>
      </c>
      <c r="D777" s="3" t="s">
        <v>2668</v>
      </c>
      <c r="E777" s="4" t="s">
        <v>1741</v>
      </c>
      <c r="F777" s="3" t="s">
        <v>1960</v>
      </c>
      <c r="G777" s="19">
        <v>45875</v>
      </c>
      <c r="H777" s="19">
        <v>45315</v>
      </c>
      <c r="I777" s="45">
        <v>1.37</v>
      </c>
      <c r="J777" s="45">
        <v>5.14</v>
      </c>
      <c r="K777" s="37"/>
      <c r="L777" s="19">
        <v>45685</v>
      </c>
      <c r="M777" s="43">
        <v>32.907400000000003</v>
      </c>
      <c r="N777" s="43">
        <v>183.89532152999999</v>
      </c>
      <c r="O777" s="37"/>
      <c r="Q777" s="6">
        <v>-8.6666666665999995E-2</v>
      </c>
      <c r="R777" s="6">
        <v>-9.3948555289999999E-2</v>
      </c>
      <c r="S777" s="6">
        <v>-3.5211267605999998E-2</v>
      </c>
      <c r="T777" s="6">
        <v>-4.5675726506999997E-2</v>
      </c>
      <c r="U777" s="6">
        <v>-0.41949152542000001</v>
      </c>
      <c r="V777" s="6">
        <v>-0.63037390586999997</v>
      </c>
      <c r="W777" s="6"/>
      <c r="X777" s="6"/>
      <c r="Y777" s="6">
        <v>-0.59705882352999995</v>
      </c>
      <c r="Z777" s="6">
        <v>-0.67585160716000003</v>
      </c>
      <c r="AB777" s="7">
        <v>1.4218616213999999</v>
      </c>
      <c r="AC777" s="7">
        <v>0.15859187648</v>
      </c>
      <c r="AD777" s="8">
        <v>0.33217664031999999</v>
      </c>
      <c r="AE777" s="7">
        <v>0.26896551724000001</v>
      </c>
      <c r="AF777" s="7">
        <v>-0.52976190475999996</v>
      </c>
      <c r="AG777" s="4">
        <v>5</v>
      </c>
      <c r="AH777" s="9">
        <v>0</v>
      </c>
      <c r="AI777" s="10">
        <v>0</v>
      </c>
    </row>
    <row r="778" spans="2:35" x14ac:dyDescent="0.2">
      <c r="B778" s="3" t="s">
        <v>2045</v>
      </c>
      <c r="C778" s="3" t="s">
        <v>2093</v>
      </c>
      <c r="D778" s="3" t="s">
        <v>2046</v>
      </c>
      <c r="E778" s="4" t="s">
        <v>1751</v>
      </c>
      <c r="F778" s="3" t="s">
        <v>1981</v>
      </c>
      <c r="G778" s="19">
        <v>45875</v>
      </c>
      <c r="H778" s="19">
        <v>44210</v>
      </c>
      <c r="I778" s="45">
        <v>4.3499999999999996</v>
      </c>
      <c r="J778" s="45">
        <v>8.1224860317999994</v>
      </c>
      <c r="K778" s="37"/>
      <c r="L778" s="19">
        <v>45621</v>
      </c>
      <c r="M778" s="43">
        <v>8112.0974999999999</v>
      </c>
      <c r="N778" s="43">
        <v>7437.9927029</v>
      </c>
      <c r="O778" s="37"/>
      <c r="Q778" s="6">
        <v>-1.5837104072000001E-2</v>
      </c>
      <c r="R778" s="6">
        <v>-2.3118992695999999E-2</v>
      </c>
      <c r="S778" s="6">
        <v>-0.12298387096000001</v>
      </c>
      <c r="T778" s="6">
        <v>-0.13344832986999999</v>
      </c>
      <c r="U778" s="6">
        <v>-0.33235609327999999</v>
      </c>
      <c r="V778" s="6">
        <v>-0.54323847372</v>
      </c>
      <c r="W778" s="6">
        <v>-0.58631406374999995</v>
      </c>
      <c r="X778" s="6">
        <v>-1.1170183257999999</v>
      </c>
      <c r="Y778" s="6">
        <v>-0.34435004139999997</v>
      </c>
      <c r="Z778" s="6">
        <v>-0.42314282503</v>
      </c>
      <c r="AB778" s="7">
        <v>0.46076335240999999</v>
      </c>
      <c r="AC778" s="7">
        <v>4.7777751346E-2</v>
      </c>
      <c r="AD778" s="8">
        <v>-0.64957837290999998</v>
      </c>
      <c r="AE778" s="7">
        <v>7.5351213281000001E-2</v>
      </c>
      <c r="AF778" s="7">
        <v>-0.26359832636000002</v>
      </c>
      <c r="AG778" s="4">
        <v>5</v>
      </c>
      <c r="AH778" s="9">
        <v>5.7142857142999999E-2</v>
      </c>
      <c r="AI778" s="10">
        <v>0.4</v>
      </c>
    </row>
    <row r="779" spans="2:35" x14ac:dyDescent="0.2">
      <c r="B779" s="3" t="s">
        <v>286</v>
      </c>
      <c r="C779" s="3" t="s">
        <v>641</v>
      </c>
      <c r="D779" s="3" t="s">
        <v>887</v>
      </c>
      <c r="E779" s="4" t="s">
        <v>1779</v>
      </c>
      <c r="F779" s="3" t="s">
        <v>1975</v>
      </c>
      <c r="G779" s="19">
        <v>45875</v>
      </c>
      <c r="H779" s="19">
        <v>40546</v>
      </c>
      <c r="I779" s="45">
        <v>22.8</v>
      </c>
      <c r="J779" s="45">
        <v>27.15667268</v>
      </c>
      <c r="K779" s="37"/>
      <c r="L779" s="19">
        <v>45527</v>
      </c>
      <c r="M779" s="43">
        <v>1389.8652</v>
      </c>
      <c r="N779" s="43">
        <v>1510.0832203</v>
      </c>
      <c r="O779" s="37"/>
      <c r="Q779" s="6">
        <v>-1.8510546708000002E-2</v>
      </c>
      <c r="R779" s="6">
        <v>-2.5792435331999999E-2</v>
      </c>
      <c r="S779" s="6">
        <v>7.5121520094000001E-3</v>
      </c>
      <c r="T779" s="6">
        <v>-2.9523068915000002E-3</v>
      </c>
      <c r="U779" s="6">
        <v>-8.4849986165999994E-2</v>
      </c>
      <c r="V779" s="6">
        <v>-0.29573236661000002</v>
      </c>
      <c r="W779" s="6">
        <v>-7.9436361434E-2</v>
      </c>
      <c r="X779" s="6">
        <v>-0.61014062347999998</v>
      </c>
      <c r="Y779" s="6">
        <v>6.3884570069000002E-2</v>
      </c>
      <c r="Z779" s="6">
        <v>-1.4908213564E-2</v>
      </c>
      <c r="AB779" s="7">
        <v>0.21698048177000001</v>
      </c>
      <c r="AC779" s="7">
        <v>2.2407437018999998E-2</v>
      </c>
      <c r="AD779" s="8">
        <v>-0.30259465163999999</v>
      </c>
      <c r="AE779" s="7">
        <v>7.3159579333000005E-2</v>
      </c>
      <c r="AF779" s="7">
        <v>-0.10639880952</v>
      </c>
      <c r="AG779" s="4">
        <v>5</v>
      </c>
      <c r="AH779" s="9">
        <v>6.3429453861000004E-2</v>
      </c>
      <c r="AI779" s="10">
        <v>1.6840520000000001</v>
      </c>
    </row>
    <row r="780" spans="2:35" x14ac:dyDescent="0.2">
      <c r="B780" s="3" t="s">
        <v>3008</v>
      </c>
      <c r="C780" s="3" t="s">
        <v>3118</v>
      </c>
      <c r="D780" s="3" t="s">
        <v>3179</v>
      </c>
      <c r="E780" s="4" t="s">
        <v>1750</v>
      </c>
      <c r="F780" s="3" t="s">
        <v>1960</v>
      </c>
      <c r="G780" s="19">
        <v>45875</v>
      </c>
      <c r="H780" s="19">
        <v>45692</v>
      </c>
      <c r="I780" s="45">
        <v>3.36</v>
      </c>
      <c r="J780" s="45"/>
      <c r="K780" s="37"/>
      <c r="L780" s="19"/>
      <c r="M780" s="43">
        <v>50.064</v>
      </c>
      <c r="N780" s="43">
        <v>132.75519618999999</v>
      </c>
      <c r="O780" s="37"/>
      <c r="Q780" s="6">
        <v>-5.0847457626999999E-2</v>
      </c>
      <c r="R780" s="6">
        <v>-5.8129346250999997E-2</v>
      </c>
      <c r="S780" s="6">
        <v>0.46086956522</v>
      </c>
      <c r="T780" s="6">
        <v>0.45040510632000003</v>
      </c>
      <c r="U780" s="6"/>
      <c r="V780" s="6"/>
      <c r="W780" s="6"/>
      <c r="X780" s="6"/>
      <c r="Y780" s="6"/>
      <c r="Z780" s="6"/>
      <c r="AB780" s="7"/>
      <c r="AC780" s="7"/>
      <c r="AD780" s="8"/>
      <c r="AE780" s="7">
        <v>0.26696832579000002</v>
      </c>
      <c r="AF780" s="7">
        <v>-0.35483870967999998</v>
      </c>
      <c r="AG780" s="4"/>
      <c r="AH780" s="9"/>
      <c r="AI780" s="10"/>
    </row>
    <row r="781" spans="2:35" x14ac:dyDescent="0.2">
      <c r="B781" s="3" t="s">
        <v>1817</v>
      </c>
      <c r="C781" s="3" t="s">
        <v>1819</v>
      </c>
      <c r="D781" s="3" t="s">
        <v>1822</v>
      </c>
      <c r="E781" s="4" t="s">
        <v>1751</v>
      </c>
      <c r="F781" s="3" t="s">
        <v>1960</v>
      </c>
      <c r="G781" s="19">
        <v>45875</v>
      </c>
      <c r="H781" s="19">
        <v>44007</v>
      </c>
      <c r="I781" s="45">
        <v>3.26</v>
      </c>
      <c r="J781" s="45">
        <v>3.8</v>
      </c>
      <c r="K781" s="37"/>
      <c r="L781" s="19">
        <v>45855</v>
      </c>
      <c r="M781" s="43">
        <v>450.03321999999997</v>
      </c>
      <c r="N781" s="43">
        <v>1698.8789357999999</v>
      </c>
      <c r="O781" s="37"/>
      <c r="Q781" s="6">
        <v>-3.2640949555E-2</v>
      </c>
      <c r="R781" s="6">
        <v>-3.9922838177999999E-2</v>
      </c>
      <c r="S781" s="6">
        <v>-6.8571428572000007E-2</v>
      </c>
      <c r="T781" s="6">
        <v>-7.9035887472999999E-2</v>
      </c>
      <c r="U781" s="6">
        <v>-6.8571428572000007E-2</v>
      </c>
      <c r="V781" s="6">
        <v>-0.27945380902</v>
      </c>
      <c r="W781" s="6">
        <v>-0.98182831661000003</v>
      </c>
      <c r="X781" s="6">
        <v>-1.5125325786999999</v>
      </c>
      <c r="Y781" s="6">
        <v>7.2368421052000004E-2</v>
      </c>
      <c r="Z781" s="6">
        <v>-6.4243625819999997E-3</v>
      </c>
      <c r="AB781" s="7">
        <v>0.71769521901</v>
      </c>
      <c r="AC781" s="7">
        <v>7.4823264732000003E-2</v>
      </c>
      <c r="AD781" s="8">
        <v>0.29135739372000002</v>
      </c>
      <c r="AE781" s="7">
        <v>0.26071428570999999</v>
      </c>
      <c r="AF781" s="7">
        <v>-0.16099071207000001</v>
      </c>
      <c r="AG781" s="4">
        <v>3</v>
      </c>
      <c r="AH781" s="9">
        <v>0</v>
      </c>
      <c r="AI781" s="10">
        <v>0</v>
      </c>
    </row>
    <row r="782" spans="2:35" x14ac:dyDescent="0.2">
      <c r="B782" s="3" t="s">
        <v>2850</v>
      </c>
      <c r="C782" s="3" t="s">
        <v>2949</v>
      </c>
      <c r="D782" s="3" t="s">
        <v>2900</v>
      </c>
      <c r="E782" s="4" t="s">
        <v>1751</v>
      </c>
      <c r="F782" s="3" t="s">
        <v>1960</v>
      </c>
      <c r="G782" s="19">
        <v>45875</v>
      </c>
      <c r="H782" s="19">
        <v>45593</v>
      </c>
      <c r="I782" s="45">
        <v>1.1499999999999999</v>
      </c>
      <c r="J782" s="45"/>
      <c r="K782" s="37"/>
      <c r="L782" s="19"/>
      <c r="M782" s="43">
        <v>482.77345000000003</v>
      </c>
      <c r="N782" s="43">
        <v>10097.164199000001</v>
      </c>
      <c r="O782" s="37"/>
      <c r="Q782" s="6">
        <v>-8.6206896558000002E-3</v>
      </c>
      <c r="R782" s="6">
        <v>-1.5902578279999999E-2</v>
      </c>
      <c r="S782" s="6">
        <v>0.63282692034999999</v>
      </c>
      <c r="T782" s="6">
        <v>0.62236246144999996</v>
      </c>
      <c r="U782" s="6"/>
      <c r="V782" s="6"/>
      <c r="W782" s="6"/>
      <c r="X782" s="6"/>
      <c r="Y782" s="6">
        <v>-0.99788018433000003</v>
      </c>
      <c r="Z782" s="6">
        <v>-1.076672968</v>
      </c>
      <c r="AB782" s="7"/>
      <c r="AC782" s="7"/>
      <c r="AD782" s="8"/>
      <c r="AE782" s="7">
        <v>1.3846153846</v>
      </c>
      <c r="AF782" s="7">
        <v>-0.98821806452000005</v>
      </c>
      <c r="AG782" s="4"/>
      <c r="AH782" s="9"/>
      <c r="AI782" s="10"/>
    </row>
    <row r="783" spans="2:35" x14ac:dyDescent="0.2">
      <c r="B783" s="3" t="s">
        <v>3009</v>
      </c>
      <c r="C783" s="3" t="s">
        <v>3119</v>
      </c>
      <c r="D783" s="3" t="s">
        <v>3180</v>
      </c>
      <c r="E783" s="4" t="s">
        <v>1741</v>
      </c>
      <c r="F783" s="3" t="s">
        <v>1956</v>
      </c>
      <c r="G783" s="19">
        <v>45875</v>
      </c>
      <c r="H783" s="19">
        <v>45622</v>
      </c>
      <c r="I783" s="45">
        <v>14.4</v>
      </c>
      <c r="J783" s="45"/>
      <c r="K783" s="37"/>
      <c r="L783" s="19"/>
      <c r="M783" s="43">
        <v>80971.703999999998</v>
      </c>
      <c r="N783" s="43">
        <v>177947.74514000001</v>
      </c>
      <c r="O783" s="37"/>
      <c r="Q783" s="6">
        <v>4.0462427745000001E-2</v>
      </c>
      <c r="R783" s="6">
        <v>3.3180539122000002E-2</v>
      </c>
      <c r="S783" s="6">
        <v>0.1197511664</v>
      </c>
      <c r="T783" s="6">
        <v>0.1092867075</v>
      </c>
      <c r="U783" s="6"/>
      <c r="V783" s="6"/>
      <c r="W783" s="6"/>
      <c r="X783" s="6"/>
      <c r="Y783" s="6">
        <v>3.4843205558000002E-3</v>
      </c>
      <c r="Z783" s="6">
        <v>-7.5308463078000001E-2</v>
      </c>
      <c r="AB783" s="7"/>
      <c r="AC783" s="7"/>
      <c r="AD783" s="8"/>
      <c r="AE783" s="7">
        <v>1.1188118812000001</v>
      </c>
      <c r="AF783" s="7">
        <v>-0.45115121343999998</v>
      </c>
      <c r="AG783" s="4"/>
      <c r="AH783" s="9"/>
      <c r="AI783" s="10"/>
    </row>
    <row r="784" spans="2:35" x14ac:dyDescent="0.2">
      <c r="B784" s="3" t="s">
        <v>2252</v>
      </c>
      <c r="C784" s="3" t="s">
        <v>2256</v>
      </c>
      <c r="D784" s="3" t="s">
        <v>2259</v>
      </c>
      <c r="E784" s="4" t="s">
        <v>1741</v>
      </c>
      <c r="F784" s="3" t="s">
        <v>1958</v>
      </c>
      <c r="G784" s="19">
        <v>45875</v>
      </c>
      <c r="H784" s="19">
        <v>44376</v>
      </c>
      <c r="I784" s="45">
        <v>1.07</v>
      </c>
      <c r="J784" s="45">
        <v>1.61</v>
      </c>
      <c r="K784" s="37"/>
      <c r="L784" s="19">
        <v>45869</v>
      </c>
      <c r="M784" s="43">
        <v>36277.661990000001</v>
      </c>
      <c r="N784" s="43">
        <v>1928.2497539000001</v>
      </c>
      <c r="O784" s="37"/>
      <c r="Q784" s="6">
        <v>-0.11570247933</v>
      </c>
      <c r="R784" s="6">
        <v>-0.12298436795999999</v>
      </c>
      <c r="S784" s="6">
        <v>0.84482758620999998</v>
      </c>
      <c r="T784" s="6">
        <v>0.83436312730999995</v>
      </c>
      <c r="U784" s="6">
        <v>-0.13008130080999999</v>
      </c>
      <c r="V784" s="6">
        <v>-0.34096368125999998</v>
      </c>
      <c r="W784" s="6">
        <v>-0.93779069767000001</v>
      </c>
      <c r="X784" s="6">
        <v>-1.4684949597000001</v>
      </c>
      <c r="Y784" s="6">
        <v>-8.5470085471000004E-2</v>
      </c>
      <c r="Z784" s="6">
        <v>-0.16426286909999999</v>
      </c>
      <c r="AB784" s="7">
        <v>1.3352363545999999</v>
      </c>
      <c r="AC784" s="7">
        <v>0.17132421595</v>
      </c>
      <c r="AD784" s="8">
        <v>0.71801113602</v>
      </c>
      <c r="AE784" s="7">
        <v>1.9864589130000001</v>
      </c>
      <c r="AF784" s="7">
        <v>-0.42735042735000001</v>
      </c>
      <c r="AG784" s="4">
        <v>6</v>
      </c>
      <c r="AH784" s="9">
        <v>0</v>
      </c>
      <c r="AI784" s="10">
        <v>0</v>
      </c>
    </row>
    <row r="785" spans="2:35" x14ac:dyDescent="0.2">
      <c r="B785" s="3" t="s">
        <v>1208</v>
      </c>
      <c r="C785" s="3" t="s">
        <v>2094</v>
      </c>
      <c r="D785" s="3" t="s">
        <v>1630</v>
      </c>
      <c r="E785" s="4" t="s">
        <v>1772</v>
      </c>
      <c r="F785" s="3" t="s">
        <v>1984</v>
      </c>
      <c r="G785" s="19">
        <v>45875</v>
      </c>
      <c r="H785" s="19">
        <v>35562</v>
      </c>
      <c r="I785" s="45">
        <v>114.31</v>
      </c>
      <c r="J785" s="45">
        <v>115.59</v>
      </c>
      <c r="K785" s="37"/>
      <c r="L785" s="19">
        <v>45861</v>
      </c>
      <c r="M785" s="43">
        <v>36176.37156</v>
      </c>
      <c r="N785" s="43">
        <v>56026.937946999999</v>
      </c>
      <c r="O785" s="37"/>
      <c r="Q785" s="6">
        <v>-9.7028502122999995E-3</v>
      </c>
      <c r="R785" s="6">
        <v>-1.6984738836000001E-2</v>
      </c>
      <c r="S785" s="6">
        <v>8.7489064754000002E-5</v>
      </c>
      <c r="T785" s="6">
        <v>-1.0376969836E-2</v>
      </c>
      <c r="U785" s="6">
        <v>0.24866574758000001</v>
      </c>
      <c r="V785" s="6">
        <v>3.7783367136000001E-2</v>
      </c>
      <c r="W785" s="6">
        <v>0.65006426419999996</v>
      </c>
      <c r="X785" s="6">
        <v>0.11936000215000001</v>
      </c>
      <c r="Y785" s="6">
        <v>0.23314099387000001</v>
      </c>
      <c r="Z785" s="6">
        <v>0.15434821024000001</v>
      </c>
      <c r="AB785" s="7">
        <v>0.30948193404000002</v>
      </c>
      <c r="AC785" s="7">
        <v>3.1770427476999999E-2</v>
      </c>
      <c r="AD785" s="8">
        <v>0.72029038699000003</v>
      </c>
      <c r="AE785" s="7">
        <v>0.11352684074</v>
      </c>
      <c r="AF785" s="7">
        <v>-0.11010272264</v>
      </c>
      <c r="AG785" s="4">
        <v>6</v>
      </c>
      <c r="AH785" s="9">
        <v>2.8890069038999999E-2</v>
      </c>
      <c r="AI785" s="10">
        <v>2.72</v>
      </c>
    </row>
    <row r="786" spans="2:35" x14ac:dyDescent="0.2">
      <c r="B786" s="3" t="s">
        <v>287</v>
      </c>
      <c r="C786" s="3" t="s">
        <v>2363</v>
      </c>
      <c r="D786" s="3" t="s">
        <v>888</v>
      </c>
      <c r="E786" s="4" t="s">
        <v>1775</v>
      </c>
      <c r="F786" s="3" t="s">
        <v>1973</v>
      </c>
      <c r="G786" s="19">
        <v>45875</v>
      </c>
      <c r="H786" s="19">
        <v>40546</v>
      </c>
      <c r="I786" s="45">
        <v>53.85</v>
      </c>
      <c r="J786" s="45">
        <v>71.368801738000002</v>
      </c>
      <c r="K786" s="37"/>
      <c r="L786" s="19">
        <v>45562</v>
      </c>
      <c r="M786" s="43">
        <v>2873.7591000000002</v>
      </c>
      <c r="N786" s="43">
        <v>8413.0524399999995</v>
      </c>
      <c r="O786" s="37"/>
      <c r="Q786" s="6">
        <v>1.8573551097E-4</v>
      </c>
      <c r="R786" s="6">
        <v>-7.0961531128000003E-3</v>
      </c>
      <c r="S786" s="6">
        <v>-5.5263157894999998E-2</v>
      </c>
      <c r="T786" s="6">
        <v>-6.5727616796000005E-2</v>
      </c>
      <c r="U786" s="6">
        <v>-8.0167596458000007E-2</v>
      </c>
      <c r="V786" s="6">
        <v>-0.29104997690000001</v>
      </c>
      <c r="W786" s="6">
        <v>0.26839466934</v>
      </c>
      <c r="X786" s="6">
        <v>-0.26230959270999998</v>
      </c>
      <c r="Y786" s="6">
        <v>0.26654686229000002</v>
      </c>
      <c r="Z786" s="6">
        <v>0.18775407865999999</v>
      </c>
      <c r="AB786" s="7">
        <v>0.40449293048000001</v>
      </c>
      <c r="AC786" s="7">
        <v>4.1993613488000001E-2</v>
      </c>
      <c r="AD786" s="8">
        <v>-1.0596978641E-2</v>
      </c>
      <c r="AE786" s="7">
        <v>0.12683027427999999</v>
      </c>
      <c r="AF786" s="7">
        <v>-0.16001549787</v>
      </c>
      <c r="AG786" s="4">
        <v>5</v>
      </c>
      <c r="AH786" s="9">
        <v>2.2320908939999998E-2</v>
      </c>
      <c r="AI786" s="10">
        <v>5.3632679999999997</v>
      </c>
    </row>
    <row r="787" spans="2:35" x14ac:dyDescent="0.2">
      <c r="B787" s="3" t="s">
        <v>2851</v>
      </c>
      <c r="C787" s="3" t="s">
        <v>2950</v>
      </c>
      <c r="D787" s="3" t="s">
        <v>2901</v>
      </c>
      <c r="E787" s="4" t="s">
        <v>1750</v>
      </c>
      <c r="F787" s="3" t="s">
        <v>1960</v>
      </c>
      <c r="G787" s="19">
        <v>45875</v>
      </c>
      <c r="H787" s="19">
        <v>45539</v>
      </c>
      <c r="I787" s="45">
        <v>0.3649</v>
      </c>
      <c r="J787" s="45"/>
      <c r="K787" s="37"/>
      <c r="L787" s="19"/>
      <c r="M787" s="43">
        <v>37.558792099999998</v>
      </c>
      <c r="N787" s="43">
        <v>3757.1220257</v>
      </c>
      <c r="O787" s="37"/>
      <c r="Q787" s="6">
        <v>-2.3548300776000002E-2</v>
      </c>
      <c r="R787" s="6">
        <v>-3.0830189399999999E-2</v>
      </c>
      <c r="S787" s="6">
        <v>-0.28799999999999998</v>
      </c>
      <c r="T787" s="6">
        <v>-0.29846445890000001</v>
      </c>
      <c r="U787" s="6"/>
      <c r="V787" s="6"/>
      <c r="W787" s="6"/>
      <c r="X787" s="6"/>
      <c r="Y787" s="6">
        <v>-0.82706161137</v>
      </c>
      <c r="Z787" s="6">
        <v>-0.90585439500999998</v>
      </c>
      <c r="AB787" s="7">
        <v>1.4386022142999999</v>
      </c>
      <c r="AC787" s="7">
        <v>0.15104633199</v>
      </c>
      <c r="AD787" s="8">
        <v>-0.54513092973999999</v>
      </c>
      <c r="AE787" s="7">
        <v>0.36448598130999998</v>
      </c>
      <c r="AF787" s="7">
        <v>-0.82251184834000002</v>
      </c>
      <c r="AG787" s="4"/>
      <c r="AH787" s="9"/>
      <c r="AI787" s="10"/>
    </row>
    <row r="788" spans="2:35" x14ac:dyDescent="0.2">
      <c r="B788" s="3" t="s">
        <v>288</v>
      </c>
      <c r="C788" s="3" t="s">
        <v>642</v>
      </c>
      <c r="D788" s="3" t="s">
        <v>889</v>
      </c>
      <c r="E788" s="4" t="s">
        <v>1743</v>
      </c>
      <c r="F788" s="3" t="s">
        <v>1986</v>
      </c>
      <c r="G788" s="19">
        <v>45875</v>
      </c>
      <c r="H788" s="19">
        <v>40546</v>
      </c>
      <c r="I788" s="45">
        <v>54.22</v>
      </c>
      <c r="J788" s="45">
        <v>74.180000000000007</v>
      </c>
      <c r="K788" s="37"/>
      <c r="L788" s="19">
        <v>45530</v>
      </c>
      <c r="M788" s="43">
        <v>4828.94164</v>
      </c>
      <c r="N788" s="43">
        <v>4581.6617673000001</v>
      </c>
      <c r="O788" s="37"/>
      <c r="Q788" s="6">
        <v>-9.6803652977999997E-3</v>
      </c>
      <c r="R788" s="6">
        <v>-1.6962253922000001E-2</v>
      </c>
      <c r="S788" s="6">
        <v>7.3025925192000005E-2</v>
      </c>
      <c r="T788" s="6">
        <v>6.2561466290999998E-2</v>
      </c>
      <c r="U788" s="6">
        <v>-0.1985218034</v>
      </c>
      <c r="V788" s="6">
        <v>-0.40940418384999999</v>
      </c>
      <c r="W788" s="6">
        <v>-0.13909177516999999</v>
      </c>
      <c r="X788" s="6">
        <v>-0.66979603722000003</v>
      </c>
      <c r="Y788" s="6">
        <v>-0.11216636646</v>
      </c>
      <c r="Z788" s="6">
        <v>-0.1909591501</v>
      </c>
      <c r="AB788" s="7">
        <v>0.42962368685000002</v>
      </c>
      <c r="AC788" s="7">
        <v>4.4544480061000001E-2</v>
      </c>
      <c r="AD788" s="8">
        <v>-0.35482111602999999</v>
      </c>
      <c r="AE788" s="7">
        <v>0.19220999153000001</v>
      </c>
      <c r="AF788" s="7">
        <v>-0.147420827</v>
      </c>
      <c r="AG788" s="4">
        <v>2</v>
      </c>
      <c r="AH788" s="9">
        <v>0</v>
      </c>
      <c r="AI788" s="10">
        <v>0</v>
      </c>
    </row>
    <row r="789" spans="2:35" x14ac:dyDescent="0.2">
      <c r="B789" s="3" t="s">
        <v>2852</v>
      </c>
      <c r="C789" s="3" t="s">
        <v>2951</v>
      </c>
      <c r="D789" s="3" t="s">
        <v>2902</v>
      </c>
      <c r="E789" s="4" t="s">
        <v>1761</v>
      </c>
      <c r="F789" s="3" t="s">
        <v>1960</v>
      </c>
      <c r="G789" s="19">
        <v>45875</v>
      </c>
      <c r="H789" s="19">
        <v>45559</v>
      </c>
      <c r="I789" s="45">
        <v>7.79</v>
      </c>
      <c r="J789" s="45"/>
      <c r="K789" s="37"/>
      <c r="L789" s="19"/>
      <c r="M789" s="43">
        <v>1938.9232099999999</v>
      </c>
      <c r="N789" s="43">
        <v>508.80974289</v>
      </c>
      <c r="O789" s="37"/>
      <c r="Q789" s="6">
        <v>-5.1085568329999999E-3</v>
      </c>
      <c r="R789" s="6">
        <v>-1.2390445456E-2</v>
      </c>
      <c r="S789" s="6">
        <v>0.16935362814999999</v>
      </c>
      <c r="T789" s="6">
        <v>0.15888916924999999</v>
      </c>
      <c r="U789" s="6"/>
      <c r="V789" s="6"/>
      <c r="W789" s="6"/>
      <c r="X789" s="6"/>
      <c r="Y789" s="6">
        <v>0.21909233177000001</v>
      </c>
      <c r="Z789" s="6">
        <v>0.14029954813000001</v>
      </c>
      <c r="AB789" s="7"/>
      <c r="AC789" s="7"/>
      <c r="AD789" s="8"/>
      <c r="AE789" s="7">
        <v>0.33318181817999998</v>
      </c>
      <c r="AF789" s="7">
        <v>-0.85894142911000004</v>
      </c>
      <c r="AG789" s="4"/>
      <c r="AH789" s="9"/>
      <c r="AI789" s="10"/>
    </row>
    <row r="790" spans="2:35" x14ac:dyDescent="0.2">
      <c r="B790" s="3" t="s">
        <v>2631</v>
      </c>
      <c r="C790" s="3" t="s">
        <v>2696</v>
      </c>
      <c r="D790" s="3" t="s">
        <v>2669</v>
      </c>
      <c r="E790" s="4" t="s">
        <v>1741</v>
      </c>
      <c r="F790" s="3" t="s">
        <v>700</v>
      </c>
      <c r="G790" s="19">
        <v>45875</v>
      </c>
      <c r="H790" s="19">
        <v>45112</v>
      </c>
      <c r="I790" s="45">
        <v>0.389899</v>
      </c>
      <c r="J790" s="45">
        <v>1.78</v>
      </c>
      <c r="K790" s="37"/>
      <c r="L790" s="19">
        <v>45635</v>
      </c>
      <c r="M790" s="43">
        <v>4.8074546700000003</v>
      </c>
      <c r="N790" s="43">
        <v>747.85232068000005</v>
      </c>
      <c r="O790" s="37"/>
      <c r="Q790" s="6">
        <v>-2.5647614165999998E-6</v>
      </c>
      <c r="R790" s="6">
        <v>-7.2844533852000001E-3</v>
      </c>
      <c r="S790" s="6">
        <v>-4.2252517809000002E-2</v>
      </c>
      <c r="T790" s="6">
        <v>-5.2716976710000002E-2</v>
      </c>
      <c r="U790" s="6">
        <v>-0.46596493631000002</v>
      </c>
      <c r="V790" s="6">
        <v>-0.67684731675999998</v>
      </c>
      <c r="W790" s="6"/>
      <c r="X790" s="6"/>
      <c r="Y790" s="6">
        <v>-0.70007769231000005</v>
      </c>
      <c r="Z790" s="6">
        <v>-0.77887047594000003</v>
      </c>
      <c r="AB790" s="7">
        <v>1.6064356603000001</v>
      </c>
      <c r="AC790" s="7">
        <v>0.17964081886</v>
      </c>
      <c r="AD790" s="8">
        <v>0.24057838987999999</v>
      </c>
      <c r="AE790" s="7">
        <v>0.36827702347000002</v>
      </c>
      <c r="AF790" s="7">
        <v>-0.60135135134999995</v>
      </c>
      <c r="AG790" s="4">
        <v>5</v>
      </c>
      <c r="AH790" s="9">
        <v>0</v>
      </c>
      <c r="AI790" s="10">
        <v>0</v>
      </c>
    </row>
    <row r="791" spans="2:35" x14ac:dyDescent="0.2">
      <c r="B791" s="3" t="s">
        <v>289</v>
      </c>
      <c r="C791" s="3" t="s">
        <v>643</v>
      </c>
      <c r="D791" s="3" t="s">
        <v>890</v>
      </c>
      <c r="E791" s="4" t="s">
        <v>1743</v>
      </c>
      <c r="F791" s="3" t="s">
        <v>1970</v>
      </c>
      <c r="G791" s="19">
        <v>44628</v>
      </c>
      <c r="H791" s="19">
        <v>40620</v>
      </c>
      <c r="I791" s="45">
        <v>15.05</v>
      </c>
      <c r="J791" s="45">
        <v>15.25</v>
      </c>
      <c r="K791" s="37"/>
      <c r="L791" s="19">
        <v>44627</v>
      </c>
      <c r="M791" s="43">
        <v>176446.41070000001</v>
      </c>
      <c r="N791" s="43">
        <v>19382.197413999998</v>
      </c>
      <c r="O791" s="37"/>
      <c r="Q791" s="6">
        <v>-1.3114754096999999E-2</v>
      </c>
      <c r="R791" s="6">
        <v>-5.8809171650999999E-3</v>
      </c>
      <c r="S791" s="6">
        <v>9.375E-2</v>
      </c>
      <c r="T791" s="6">
        <v>0.17134303245999999</v>
      </c>
      <c r="U791" s="6">
        <v>0.49900398406000002</v>
      </c>
      <c r="V791" s="6">
        <v>0.40758341279999999</v>
      </c>
      <c r="W791" s="6">
        <v>0.72</v>
      </c>
      <c r="X791" s="6">
        <v>0.19955028490000001</v>
      </c>
      <c r="Y791" s="6">
        <v>6.8133427962999996E-2</v>
      </c>
      <c r="Z791" s="6">
        <v>0.19307205806</v>
      </c>
      <c r="AB791" s="7">
        <v>0.38158557458999998</v>
      </c>
      <c r="AC791" s="7">
        <v>4.0743099890000002E-2</v>
      </c>
      <c r="AD791" s="8"/>
      <c r="AE791" s="7">
        <v>0.25311203319999998</v>
      </c>
      <c r="AF791" s="7">
        <v>-0.16140350877000001</v>
      </c>
      <c r="AG791" s="4">
        <v>7</v>
      </c>
      <c r="AH791" s="9">
        <v>0</v>
      </c>
      <c r="AI791" s="10">
        <v>0</v>
      </c>
    </row>
    <row r="792" spans="2:35" x14ac:dyDescent="0.2">
      <c r="B792" s="3" t="s">
        <v>2632</v>
      </c>
      <c r="C792" s="3" t="s">
        <v>2808</v>
      </c>
      <c r="D792" s="3" t="s">
        <v>2670</v>
      </c>
      <c r="E792" s="4" t="s">
        <v>1761</v>
      </c>
      <c r="F792" s="3" t="s">
        <v>1957</v>
      </c>
      <c r="G792" s="19">
        <v>45875</v>
      </c>
      <c r="H792" s="19">
        <v>45208</v>
      </c>
      <c r="I792" s="45">
        <v>1.4</v>
      </c>
      <c r="J792" s="45">
        <v>1.58</v>
      </c>
      <c r="K792" s="37"/>
      <c r="L792" s="19">
        <v>45856</v>
      </c>
      <c r="M792" s="43">
        <v>39.034799999999997</v>
      </c>
      <c r="N792" s="43">
        <v>74.936191628000003</v>
      </c>
      <c r="O792" s="37"/>
      <c r="Q792" s="6">
        <v>-4.1095890410000002E-2</v>
      </c>
      <c r="R792" s="6">
        <v>-4.8377779034E-2</v>
      </c>
      <c r="S792" s="6">
        <v>-5.4054054054000003E-2</v>
      </c>
      <c r="T792" s="6">
        <v>-6.4518512954999996E-2</v>
      </c>
      <c r="U792" s="6">
        <v>1.2617124394000001</v>
      </c>
      <c r="V792" s="6">
        <v>1.0508300589999999</v>
      </c>
      <c r="W792" s="6"/>
      <c r="X792" s="6"/>
      <c r="Y792" s="6">
        <v>1.0728457211</v>
      </c>
      <c r="Z792" s="6">
        <v>0.99405293742</v>
      </c>
      <c r="AB792" s="7">
        <v>0.89286308064999997</v>
      </c>
      <c r="AC792" s="7">
        <v>9.4423041686000006E-2</v>
      </c>
      <c r="AD792" s="8">
        <v>2.5080080932</v>
      </c>
      <c r="AE792" s="7">
        <v>0.38924620529999998</v>
      </c>
      <c r="AF792" s="7">
        <v>-7.2847682120000007E-2</v>
      </c>
      <c r="AG792" s="4">
        <v>8</v>
      </c>
      <c r="AH792" s="9">
        <v>0</v>
      </c>
      <c r="AI792" s="10">
        <v>0</v>
      </c>
    </row>
    <row r="793" spans="2:35" x14ac:dyDescent="0.2">
      <c r="B793" s="3" t="s">
        <v>2853</v>
      </c>
      <c r="C793" s="3" t="s">
        <v>2952</v>
      </c>
      <c r="D793" s="3" t="s">
        <v>2903</v>
      </c>
      <c r="E793" s="4" t="s">
        <v>1750</v>
      </c>
      <c r="F793" s="3" t="s">
        <v>1960</v>
      </c>
      <c r="G793" s="19">
        <v>45792</v>
      </c>
      <c r="H793" s="19">
        <v>45495</v>
      </c>
      <c r="I793" s="45">
        <v>0.81</v>
      </c>
      <c r="J793" s="45"/>
      <c r="K793" s="37"/>
      <c r="L793" s="19"/>
      <c r="M793" s="43">
        <v>1480.4353799999999</v>
      </c>
      <c r="N793" s="43">
        <v>494.33083054000002</v>
      </c>
      <c r="O793" s="37"/>
      <c r="Q793" s="6">
        <v>-0.18404351767999999</v>
      </c>
      <c r="R793" s="6">
        <v>-0.18817583323000001</v>
      </c>
      <c r="S793" s="6">
        <v>0.89784442362000005</v>
      </c>
      <c r="T793" s="6">
        <v>0.80143240353</v>
      </c>
      <c r="U793" s="6"/>
      <c r="V793" s="6"/>
      <c r="W793" s="6"/>
      <c r="X793" s="6"/>
      <c r="Y793" s="6">
        <v>-0.42553191488999997</v>
      </c>
      <c r="Z793" s="6">
        <v>-0.43153365250999998</v>
      </c>
      <c r="AB793" s="7"/>
      <c r="AC793" s="7"/>
      <c r="AD793" s="8"/>
      <c r="AE793" s="7">
        <v>0.99113924050000002</v>
      </c>
      <c r="AF793" s="7">
        <v>-0.88493723849000006</v>
      </c>
      <c r="AG793" s="4"/>
      <c r="AH793" s="9"/>
      <c r="AI793" s="10"/>
    </row>
    <row r="794" spans="2:35" x14ac:dyDescent="0.2">
      <c r="B794" s="3" t="s">
        <v>290</v>
      </c>
      <c r="C794" s="3" t="s">
        <v>644</v>
      </c>
      <c r="D794" s="3" t="s">
        <v>891</v>
      </c>
      <c r="E794" s="4" t="s">
        <v>1743</v>
      </c>
      <c r="F794" s="3" t="s">
        <v>1974</v>
      </c>
      <c r="G794" s="19">
        <v>45604</v>
      </c>
      <c r="H794" s="19">
        <v>40546</v>
      </c>
      <c r="I794" s="45">
        <v>24.21</v>
      </c>
      <c r="J794" s="45">
        <v>27.066875</v>
      </c>
      <c r="K794" s="37"/>
      <c r="L794" s="19">
        <v>45587</v>
      </c>
      <c r="M794" s="43">
        <v>276390.29349000001</v>
      </c>
      <c r="N794" s="43">
        <v>38693.476725</v>
      </c>
      <c r="O794" s="37"/>
      <c r="Q794" s="6">
        <v>-9.4108019648000002E-3</v>
      </c>
      <c r="R794" s="6">
        <v>-1.3167645144E-2</v>
      </c>
      <c r="S794" s="6">
        <v>-1.7264343612999999E-2</v>
      </c>
      <c r="T794" s="6">
        <v>-5.9762078838999998E-2</v>
      </c>
      <c r="U794" s="6">
        <v>0.72251451588000004</v>
      </c>
      <c r="V794" s="6">
        <v>0.35453802607000001</v>
      </c>
      <c r="W794" s="6">
        <v>0.40971095841999999</v>
      </c>
      <c r="X794" s="6">
        <v>0.13452538724999999</v>
      </c>
      <c r="Y794" s="6">
        <v>0.68326691312999999</v>
      </c>
      <c r="Z794" s="6">
        <v>0.42629549067</v>
      </c>
      <c r="AB794" s="7">
        <v>0.23056437742999999</v>
      </c>
      <c r="AC794" s="7">
        <v>2.3961060882E-2</v>
      </c>
      <c r="AD794" s="8"/>
      <c r="AE794" s="7">
        <v>0.19554848966999999</v>
      </c>
      <c r="AF794" s="7">
        <v>-4.7237219141E-2</v>
      </c>
      <c r="AG794" s="4">
        <v>7</v>
      </c>
      <c r="AH794" s="9">
        <v>7.9107505071000006E-2</v>
      </c>
      <c r="AI794" s="10">
        <v>1.17</v>
      </c>
    </row>
    <row r="795" spans="2:35" x14ac:dyDescent="0.2">
      <c r="B795" s="3" t="s">
        <v>1210</v>
      </c>
      <c r="C795" s="3" t="s">
        <v>1712</v>
      </c>
      <c r="D795" s="3" t="s">
        <v>1631</v>
      </c>
      <c r="E795" s="4" t="s">
        <v>1747</v>
      </c>
      <c r="F795" s="3" t="s">
        <v>1961</v>
      </c>
      <c r="G795" s="19">
        <v>45875</v>
      </c>
      <c r="H795" s="19">
        <v>41900</v>
      </c>
      <c r="I795" s="45">
        <v>2.06</v>
      </c>
      <c r="J795" s="45">
        <v>4.49</v>
      </c>
      <c r="K795" s="37"/>
      <c r="L795" s="19">
        <v>45582</v>
      </c>
      <c r="M795" s="43">
        <v>241.93258</v>
      </c>
      <c r="N795" s="43">
        <v>582.19707459999995</v>
      </c>
      <c r="O795" s="37"/>
      <c r="Q795" s="6">
        <v>-2.6004728133000001E-2</v>
      </c>
      <c r="R795" s="6">
        <v>-3.3286616755999997E-2</v>
      </c>
      <c r="S795" s="6">
        <v>-5.5045871559000002E-2</v>
      </c>
      <c r="T795" s="6">
        <v>-6.5510330460000002E-2</v>
      </c>
      <c r="U795" s="6">
        <v>0.10752688171999999</v>
      </c>
      <c r="V795" s="6">
        <v>-0.10335549871999999</v>
      </c>
      <c r="W795" s="6">
        <v>1.4465558194999999</v>
      </c>
      <c r="X795" s="6">
        <v>0.91585155743000002</v>
      </c>
      <c r="Y795" s="6">
        <v>-0.22264150943</v>
      </c>
      <c r="Z795" s="6">
        <v>-0.30143429307000003</v>
      </c>
      <c r="AB795" s="7">
        <v>1.0792759686</v>
      </c>
      <c r="AC795" s="7">
        <v>0.14715076370999999</v>
      </c>
      <c r="AD795" s="8">
        <v>0.74615311121000005</v>
      </c>
      <c r="AE795" s="7">
        <v>0.92307692308</v>
      </c>
      <c r="AF795" s="7">
        <v>-0.42918454936</v>
      </c>
      <c r="AG795" s="4">
        <v>6</v>
      </c>
      <c r="AH795" s="9">
        <v>0</v>
      </c>
      <c r="AI795" s="10">
        <v>0</v>
      </c>
    </row>
    <row r="796" spans="2:35" x14ac:dyDescent="0.2">
      <c r="B796" s="3" t="s">
        <v>1211</v>
      </c>
      <c r="C796" s="3" t="s">
        <v>1882</v>
      </c>
      <c r="D796" s="3" t="s">
        <v>1632</v>
      </c>
      <c r="E796" s="4" t="s">
        <v>1744</v>
      </c>
      <c r="F796" s="3" t="s">
        <v>1961</v>
      </c>
      <c r="G796" s="19">
        <v>45875</v>
      </c>
      <c r="H796" s="19">
        <v>41264</v>
      </c>
      <c r="I796" s="45">
        <v>7.92</v>
      </c>
      <c r="J796" s="45">
        <v>22.27</v>
      </c>
      <c r="K796" s="37"/>
      <c r="L796" s="19">
        <v>45534</v>
      </c>
      <c r="M796" s="43">
        <v>24581.28024</v>
      </c>
      <c r="N796" s="43">
        <v>9735.2557213</v>
      </c>
      <c r="O796" s="37"/>
      <c r="Q796" s="6">
        <v>0.12660028449999999</v>
      </c>
      <c r="R796" s="6">
        <v>0.11931839587</v>
      </c>
      <c r="S796" s="6">
        <v>0.23076923077</v>
      </c>
      <c r="T796" s="6">
        <v>0.22030477187</v>
      </c>
      <c r="U796" s="6">
        <v>-0.61042793901000003</v>
      </c>
      <c r="V796" s="6">
        <v>-0.82131031944999999</v>
      </c>
      <c r="W796" s="6">
        <v>-0.76079734218999995</v>
      </c>
      <c r="X796" s="6">
        <v>-1.2915016042</v>
      </c>
      <c r="Y796" s="6">
        <v>-0.42815884476999999</v>
      </c>
      <c r="Z796" s="6">
        <v>-0.50695162839999997</v>
      </c>
      <c r="AB796" s="7">
        <v>0.80030073048000006</v>
      </c>
      <c r="AC796" s="7">
        <v>8.1609752692999998E-2</v>
      </c>
      <c r="AD796" s="8">
        <v>-0.64032740354999995</v>
      </c>
      <c r="AE796" s="7">
        <v>0.32244008715</v>
      </c>
      <c r="AF796" s="7">
        <v>-0.50108695652000002</v>
      </c>
      <c r="AG796" s="4">
        <v>6</v>
      </c>
      <c r="AH796" s="9">
        <v>0</v>
      </c>
      <c r="AI796" s="10">
        <v>0</v>
      </c>
    </row>
    <row r="797" spans="2:35" x14ac:dyDescent="0.2">
      <c r="B797" s="3" t="s">
        <v>291</v>
      </c>
      <c r="C797" s="3" t="s">
        <v>645</v>
      </c>
      <c r="D797" s="3" t="s">
        <v>892</v>
      </c>
      <c r="E797" s="4" t="s">
        <v>1745</v>
      </c>
      <c r="F797" s="3" t="s">
        <v>1965</v>
      </c>
      <c r="G797" s="19">
        <v>45875</v>
      </c>
      <c r="H797" s="19">
        <v>40546</v>
      </c>
      <c r="I797" s="45">
        <v>25.96</v>
      </c>
      <c r="J797" s="45">
        <v>25.96</v>
      </c>
      <c r="K797" s="37"/>
      <c r="L797" s="19">
        <v>45875</v>
      </c>
      <c r="M797" s="43">
        <v>20694.37744</v>
      </c>
      <c r="N797" s="43">
        <v>21832.518242999999</v>
      </c>
      <c r="O797" s="37"/>
      <c r="Q797" s="6">
        <v>1.6046966732000002E-2</v>
      </c>
      <c r="R797" s="6">
        <v>8.7650781079000005E-3</v>
      </c>
      <c r="S797" s="6">
        <v>4.3408360128999998E-2</v>
      </c>
      <c r="T797" s="6">
        <v>3.2943901227999998E-2</v>
      </c>
      <c r="U797" s="6">
        <v>0.65209552358</v>
      </c>
      <c r="V797" s="6">
        <v>0.44121314313999999</v>
      </c>
      <c r="W797" s="6">
        <v>0.15000758869</v>
      </c>
      <c r="X797" s="6">
        <v>-0.38069667336000002</v>
      </c>
      <c r="Y797" s="6">
        <v>0.65317870160000002</v>
      </c>
      <c r="Z797" s="6">
        <v>0.57438591797000005</v>
      </c>
      <c r="AB797" s="7">
        <v>0.31604773765999999</v>
      </c>
      <c r="AC797" s="7">
        <v>3.2737249401999999E-2</v>
      </c>
      <c r="AD797" s="8">
        <v>2.1319997478000001</v>
      </c>
      <c r="AE797" s="7">
        <v>0.18675251595</v>
      </c>
      <c r="AF797" s="7">
        <v>-0.10571736784999999</v>
      </c>
      <c r="AG797" s="4">
        <v>7</v>
      </c>
      <c r="AH797" s="9">
        <v>2.8768656715999999E-2</v>
      </c>
      <c r="AI797" s="10">
        <v>0.23130000000000001</v>
      </c>
    </row>
    <row r="798" spans="2:35" x14ac:dyDescent="0.2">
      <c r="B798" s="3" t="s">
        <v>2854</v>
      </c>
      <c r="C798" s="3" t="s">
        <v>2953</v>
      </c>
      <c r="D798" s="3" t="s">
        <v>2904</v>
      </c>
      <c r="E798" s="4" t="s">
        <v>1750</v>
      </c>
      <c r="F798" s="3" t="s">
        <v>1960</v>
      </c>
      <c r="G798" s="19">
        <v>45875</v>
      </c>
      <c r="H798" s="19">
        <v>45580</v>
      </c>
      <c r="I798" s="45">
        <v>0.1968</v>
      </c>
      <c r="J798" s="45"/>
      <c r="K798" s="37"/>
      <c r="L798" s="19"/>
      <c r="M798" s="43">
        <v>42.240364800000002</v>
      </c>
      <c r="N798" s="43">
        <v>4121.5400073000001</v>
      </c>
      <c r="O798" s="37"/>
      <c r="Q798" s="6">
        <v>2.3933402704999999E-2</v>
      </c>
      <c r="R798" s="6">
        <v>1.6651514081000001E-2</v>
      </c>
      <c r="S798" s="6">
        <v>-0.21593625497999999</v>
      </c>
      <c r="T798" s="6">
        <v>-0.22640071387999999</v>
      </c>
      <c r="U798" s="6"/>
      <c r="V798" s="6"/>
      <c r="W798" s="6"/>
      <c r="X798" s="6"/>
      <c r="Y798" s="6">
        <v>-0.98114942529000004</v>
      </c>
      <c r="Z798" s="6">
        <v>-1.0599422088999999</v>
      </c>
      <c r="AB798" s="7"/>
      <c r="AC798" s="7"/>
      <c r="AD798" s="8"/>
      <c r="AE798" s="7">
        <v>0.65384615384</v>
      </c>
      <c r="AF798" s="7">
        <v>-0.78723404254999996</v>
      </c>
      <c r="AG798" s="4"/>
      <c r="AH798" s="9"/>
      <c r="AI798" s="10"/>
    </row>
    <row r="799" spans="2:35" x14ac:dyDescent="0.2">
      <c r="B799" s="3" t="s">
        <v>1212</v>
      </c>
      <c r="C799" s="3" t="s">
        <v>1871</v>
      </c>
      <c r="D799" s="3" t="s">
        <v>1633</v>
      </c>
      <c r="E799" s="4" t="s">
        <v>1741</v>
      </c>
      <c r="F799" s="3" t="s">
        <v>1990</v>
      </c>
      <c r="G799" s="19">
        <v>45013</v>
      </c>
      <c r="H799" s="19">
        <v>43460</v>
      </c>
      <c r="I799" s="45">
        <v>1.75</v>
      </c>
      <c r="J799" s="45">
        <v>6.81</v>
      </c>
      <c r="K799" s="37"/>
      <c r="L799" s="19">
        <v>44778</v>
      </c>
      <c r="M799" s="43">
        <v>7.0647500000000001</v>
      </c>
      <c r="N799" s="43">
        <v>10.081531549999999</v>
      </c>
      <c r="O799" s="37"/>
      <c r="Q799" s="6">
        <v>-0.28571428571000002</v>
      </c>
      <c r="R799" s="6">
        <v>-0.28414044465999999</v>
      </c>
      <c r="S799" s="6">
        <v>-0.37273737410000002</v>
      </c>
      <c r="T799" s="6">
        <v>-0.37301947931000001</v>
      </c>
      <c r="U799" s="6">
        <v>-0.68855668268000003</v>
      </c>
      <c r="V799" s="6">
        <v>-0.55649519022000005</v>
      </c>
      <c r="W799" s="6">
        <v>-0.86620795107000004</v>
      </c>
      <c r="X799" s="6">
        <v>-1.4287957446999999</v>
      </c>
      <c r="Y799" s="6">
        <v>-0.34716108334000001</v>
      </c>
      <c r="Z799" s="6">
        <v>-0.38148065619999999</v>
      </c>
      <c r="AB799" s="7">
        <v>1.1278531459000001</v>
      </c>
      <c r="AC799" s="7">
        <v>0.11805144016999999</v>
      </c>
      <c r="AD799" s="8"/>
      <c r="AE799" s="7">
        <v>0.65732959850999995</v>
      </c>
      <c r="AF799" s="7">
        <v>-0.43922955015999998</v>
      </c>
      <c r="AG799" s="4">
        <v>4</v>
      </c>
      <c r="AH799" s="9">
        <v>0</v>
      </c>
      <c r="AI799" s="10">
        <v>0</v>
      </c>
    </row>
    <row r="800" spans="2:35" x14ac:dyDescent="0.2">
      <c r="B800" s="3" t="s">
        <v>1144</v>
      </c>
      <c r="C800" s="3" t="s">
        <v>2095</v>
      </c>
      <c r="D800" s="3" t="s">
        <v>1462</v>
      </c>
      <c r="E800" s="4" t="s">
        <v>1751</v>
      </c>
      <c r="F800" s="3" t="s">
        <v>1961</v>
      </c>
      <c r="G800" s="19">
        <v>44186</v>
      </c>
      <c r="H800" s="19">
        <v>42328</v>
      </c>
      <c r="I800" s="45">
        <v>4.17</v>
      </c>
      <c r="J800" s="45">
        <v>12.6</v>
      </c>
      <c r="K800" s="37"/>
      <c r="L800" s="19">
        <v>44007</v>
      </c>
      <c r="M800" s="43">
        <v>1298.5838699999999</v>
      </c>
      <c r="N800" s="43">
        <v>1464.0066947</v>
      </c>
      <c r="O800" s="37"/>
      <c r="Q800" s="6">
        <v>2.2058823528E-2</v>
      </c>
      <c r="R800" s="6">
        <v>2.5965105119E-2</v>
      </c>
      <c r="S800" s="6">
        <v>2.7093596059999999E-2</v>
      </c>
      <c r="T800" s="6">
        <v>-1.1522976066E-2</v>
      </c>
      <c r="U800" s="6">
        <v>-0.43648648648999999</v>
      </c>
      <c r="V800" s="6">
        <v>-0.58354257083000005</v>
      </c>
      <c r="W800" s="6">
        <v>-0.81466666666999998</v>
      </c>
      <c r="X800" s="6">
        <v>-1.1910211665999999</v>
      </c>
      <c r="Y800" s="6">
        <v>-0.46511031298</v>
      </c>
      <c r="Z800" s="6">
        <v>-0.60877221506000001</v>
      </c>
      <c r="AB800" s="7">
        <v>1.1445443519</v>
      </c>
      <c r="AC800" s="7">
        <v>0.11942709924</v>
      </c>
      <c r="AD800" s="8"/>
      <c r="AE800" s="7">
        <v>1.3566878980999999</v>
      </c>
      <c r="AF800" s="7">
        <v>-0.49041421972999999</v>
      </c>
      <c r="AG800" s="4">
        <v>3</v>
      </c>
      <c r="AH800" s="9">
        <v>0</v>
      </c>
      <c r="AI800" s="10">
        <v>0</v>
      </c>
    </row>
    <row r="801" spans="2:35" x14ac:dyDescent="0.2">
      <c r="B801" s="3" t="s">
        <v>292</v>
      </c>
      <c r="C801" s="3" t="s">
        <v>646</v>
      </c>
      <c r="D801" s="3" t="s">
        <v>893</v>
      </c>
      <c r="E801" s="4" t="s">
        <v>1741</v>
      </c>
      <c r="F801" s="3" t="s">
        <v>1969</v>
      </c>
      <c r="G801" s="19">
        <v>44684</v>
      </c>
      <c r="H801" s="19">
        <v>43265</v>
      </c>
      <c r="I801" s="45">
        <v>1.36</v>
      </c>
      <c r="J801" s="45">
        <v>32</v>
      </c>
      <c r="K801" s="37"/>
      <c r="L801" s="19">
        <v>44323</v>
      </c>
      <c r="M801" s="43">
        <v>61.957520000000002</v>
      </c>
      <c r="N801" s="43">
        <v>644.82087229000001</v>
      </c>
      <c r="O801" s="37"/>
      <c r="Q801" s="6">
        <v>6.25E-2</v>
      </c>
      <c r="R801" s="6">
        <v>5.7662897258000001E-2</v>
      </c>
      <c r="S801" s="6">
        <v>-0.29166666667000002</v>
      </c>
      <c r="T801" s="6">
        <v>-0.21019033435000001</v>
      </c>
      <c r="U801" s="6">
        <v>-0.96</v>
      </c>
      <c r="V801" s="6">
        <v>-0.95590236269999995</v>
      </c>
      <c r="W801" s="6">
        <v>-0.98139534884000001</v>
      </c>
      <c r="X801" s="6">
        <v>-1.3989073326999999</v>
      </c>
      <c r="Y801" s="6">
        <v>-0.65914786967000005</v>
      </c>
      <c r="Z801" s="6">
        <v>-0.53521213916999999</v>
      </c>
      <c r="AB801" s="7">
        <v>1.4655042275000001</v>
      </c>
      <c r="AC801" s="7">
        <v>0.16104482181999999</v>
      </c>
      <c r="AD801" s="8"/>
      <c r="AE801" s="7">
        <v>0.28571428571000002</v>
      </c>
      <c r="AF801" s="7">
        <v>-0.61452513967</v>
      </c>
      <c r="AG801" s="4">
        <v>2</v>
      </c>
      <c r="AH801" s="9">
        <v>0</v>
      </c>
      <c r="AI801" s="10">
        <v>0</v>
      </c>
    </row>
    <row r="802" spans="2:35" x14ac:dyDescent="0.2">
      <c r="B802" s="3" t="s">
        <v>1214</v>
      </c>
      <c r="C802" s="3" t="s">
        <v>1713</v>
      </c>
      <c r="D802" s="3" t="s">
        <v>1635</v>
      </c>
      <c r="E802" s="4" t="s">
        <v>1769</v>
      </c>
      <c r="F802" s="3" t="s">
        <v>1978</v>
      </c>
      <c r="G802" s="19">
        <v>45875</v>
      </c>
      <c r="H802" s="19">
        <v>42311</v>
      </c>
      <c r="I802" s="45">
        <v>3</v>
      </c>
      <c r="J802" s="45">
        <v>5.45</v>
      </c>
      <c r="K802" s="37"/>
      <c r="L802" s="19">
        <v>45523</v>
      </c>
      <c r="M802" s="43">
        <v>44.673000000000002</v>
      </c>
      <c r="N802" s="43">
        <v>100.06296147</v>
      </c>
      <c r="O802" s="37"/>
      <c r="Q802" s="6">
        <v>3.7057522124E-2</v>
      </c>
      <c r="R802" s="6">
        <v>2.9775633499999999E-2</v>
      </c>
      <c r="S802" s="6">
        <v>3.8062283736999998E-2</v>
      </c>
      <c r="T802" s="6">
        <v>2.7597824835999998E-2</v>
      </c>
      <c r="U802" s="6">
        <v>-0.38144329897000001</v>
      </c>
      <c r="V802" s="6">
        <v>-0.59232567941000003</v>
      </c>
      <c r="W802" s="6">
        <v>-3.2258064516000003E-2</v>
      </c>
      <c r="X802" s="6">
        <v>-0.56296232657</v>
      </c>
      <c r="Y802" s="6">
        <v>-0.23664122136999999</v>
      </c>
      <c r="Z802" s="6">
        <v>-0.31543400501000002</v>
      </c>
      <c r="AB802" s="7">
        <v>0.38360913388000001</v>
      </c>
      <c r="AC802" s="7">
        <v>3.9290134556999999E-2</v>
      </c>
      <c r="AD802" s="8">
        <v>-0.93133627001999997</v>
      </c>
      <c r="AE802" s="7">
        <v>6.7615658363E-2</v>
      </c>
      <c r="AF802" s="7">
        <v>-0.14705882352999999</v>
      </c>
      <c r="AG802" s="4">
        <v>3</v>
      </c>
      <c r="AH802" s="9">
        <v>0</v>
      </c>
      <c r="AI802" s="10">
        <v>0</v>
      </c>
    </row>
    <row r="803" spans="2:35" x14ac:dyDescent="0.2">
      <c r="B803" s="3" t="s">
        <v>1216</v>
      </c>
      <c r="C803" s="3" t="s">
        <v>1714</v>
      </c>
      <c r="D803" s="3" t="s">
        <v>1636</v>
      </c>
      <c r="E803" s="4" t="s">
        <v>1747</v>
      </c>
      <c r="F803" s="3" t="s">
        <v>1961</v>
      </c>
      <c r="G803" s="19">
        <v>45875</v>
      </c>
      <c r="H803" s="19">
        <v>39447</v>
      </c>
      <c r="I803" s="45">
        <v>47.49</v>
      </c>
      <c r="J803" s="45">
        <v>51.79</v>
      </c>
      <c r="K803" s="37"/>
      <c r="L803" s="19">
        <v>45863</v>
      </c>
      <c r="M803" s="43">
        <v>136622.5563</v>
      </c>
      <c r="N803" s="43">
        <v>67731.415733999995</v>
      </c>
      <c r="O803" s="37"/>
      <c r="Q803" s="6">
        <v>-4.9249249249000003E-2</v>
      </c>
      <c r="R803" s="6">
        <v>-5.6531137873000001E-2</v>
      </c>
      <c r="S803" s="6">
        <v>-1.7583781547999999E-2</v>
      </c>
      <c r="T803" s="6">
        <v>-2.8048240448999999E-2</v>
      </c>
      <c r="U803" s="6">
        <v>6.7476521506000003E-2</v>
      </c>
      <c r="V803" s="6">
        <v>-0.14340585893999999</v>
      </c>
      <c r="W803" s="6">
        <v>-3.9485914655000003E-2</v>
      </c>
      <c r="X803" s="6">
        <v>-0.57019017670000005</v>
      </c>
      <c r="Y803" s="6">
        <v>7.2031215846000002E-2</v>
      </c>
      <c r="Z803" s="6">
        <v>-6.7615677872000001E-3</v>
      </c>
      <c r="AB803" s="7">
        <v>0.25246200465000002</v>
      </c>
      <c r="AC803" s="7">
        <v>2.6156537810000002E-2</v>
      </c>
      <c r="AD803" s="8">
        <v>0.18537598968999999</v>
      </c>
      <c r="AE803" s="7">
        <v>6.4923554177000006E-2</v>
      </c>
      <c r="AF803" s="7">
        <v>-0.13978494624000001</v>
      </c>
      <c r="AG803" s="4">
        <v>5</v>
      </c>
      <c r="AH803" s="9">
        <v>5.5903398926999996E-3</v>
      </c>
      <c r="AI803" s="10">
        <v>0.25</v>
      </c>
    </row>
    <row r="804" spans="2:35" x14ac:dyDescent="0.2">
      <c r="B804" s="3" t="s">
        <v>978</v>
      </c>
      <c r="C804" s="3" t="s">
        <v>2506</v>
      </c>
      <c r="D804" s="3" t="s">
        <v>1296</v>
      </c>
      <c r="E804" s="4" t="s">
        <v>1741</v>
      </c>
      <c r="F804" s="3" t="s">
        <v>700</v>
      </c>
      <c r="G804" s="19">
        <v>45875</v>
      </c>
      <c r="H804" s="19">
        <v>43447</v>
      </c>
      <c r="I804" s="45">
        <v>33.36</v>
      </c>
      <c r="J804" s="45">
        <v>47.231943053000002</v>
      </c>
      <c r="K804" s="37"/>
      <c r="L804" s="19">
        <v>45743</v>
      </c>
      <c r="M804" s="43">
        <v>43851.319680000001</v>
      </c>
      <c r="N804" s="43">
        <v>64736.326986</v>
      </c>
      <c r="O804" s="37"/>
      <c r="Q804" s="6">
        <v>9.3797276858999992E-3</v>
      </c>
      <c r="R804" s="6">
        <v>2.0978390620999998E-3</v>
      </c>
      <c r="S804" s="6">
        <v>-0.22616562283</v>
      </c>
      <c r="T804" s="6">
        <v>-0.23663008173</v>
      </c>
      <c r="U804" s="6">
        <v>0.78047147716999998</v>
      </c>
      <c r="V804" s="6">
        <v>0.56958909673000002</v>
      </c>
      <c r="W804" s="6">
        <v>1.7260333481000001</v>
      </c>
      <c r="X804" s="6">
        <v>1.1953290860000001</v>
      </c>
      <c r="Y804" s="6">
        <v>-0.11445450494999999</v>
      </c>
      <c r="Z804" s="6">
        <v>-0.19324728859000001</v>
      </c>
      <c r="AB804" s="7">
        <v>0.51097661465999999</v>
      </c>
      <c r="AC804" s="7">
        <v>5.3075471143E-2</v>
      </c>
      <c r="AD804" s="8">
        <v>1.7177999523</v>
      </c>
      <c r="AE804" s="7">
        <v>0.16153611704000001</v>
      </c>
      <c r="AF804" s="7">
        <v>-0.20825645756</v>
      </c>
      <c r="AG804" s="4">
        <v>8</v>
      </c>
      <c r="AH804" s="9">
        <v>6.6666666666999996E-2</v>
      </c>
      <c r="AI804" s="10">
        <v>0.65</v>
      </c>
    </row>
    <row r="805" spans="2:35" x14ac:dyDescent="0.2">
      <c r="B805" s="3" t="s">
        <v>1217</v>
      </c>
      <c r="C805" s="3" t="s">
        <v>2377</v>
      </c>
      <c r="D805" s="3" t="s">
        <v>1637</v>
      </c>
      <c r="E805" s="4" t="s">
        <v>1776</v>
      </c>
      <c r="F805" s="3" t="s">
        <v>1957</v>
      </c>
      <c r="G805" s="19">
        <v>45264</v>
      </c>
      <c r="H805" s="19">
        <v>41402</v>
      </c>
      <c r="I805" s="45">
        <v>5.67</v>
      </c>
      <c r="J805" s="45">
        <v>5.67</v>
      </c>
      <c r="K805" s="37"/>
      <c r="L805" s="19">
        <v>45264</v>
      </c>
      <c r="M805" s="43">
        <v>0</v>
      </c>
      <c r="N805" s="43">
        <v>0</v>
      </c>
      <c r="O805" s="37"/>
      <c r="Q805" s="6"/>
      <c r="R805" s="6"/>
      <c r="S805" s="6"/>
      <c r="T805" s="6"/>
      <c r="U805" s="6"/>
      <c r="V805" s="6"/>
      <c r="W805" s="6">
        <v>-0.56200016728000002</v>
      </c>
      <c r="X805" s="6">
        <v>-0.79736966057000003</v>
      </c>
      <c r="Y805" s="6"/>
      <c r="Z805" s="6"/>
      <c r="AB805" s="7"/>
      <c r="AC805" s="7"/>
      <c r="AD805" s="8"/>
      <c r="AE805" s="7"/>
      <c r="AF805" s="7"/>
      <c r="AG805" s="4"/>
      <c r="AH805" s="9"/>
      <c r="AI805" s="10">
        <v>0</v>
      </c>
    </row>
    <row r="806" spans="2:35" x14ac:dyDescent="0.2">
      <c r="B806" s="3" t="s">
        <v>2760</v>
      </c>
      <c r="C806" s="3" t="s">
        <v>2809</v>
      </c>
      <c r="D806" s="3" t="s">
        <v>2773</v>
      </c>
      <c r="E806" s="4" t="s">
        <v>1750</v>
      </c>
      <c r="F806" s="3" t="s">
        <v>1960</v>
      </c>
      <c r="G806" s="19">
        <v>45875</v>
      </c>
      <c r="H806" s="19">
        <v>45491</v>
      </c>
      <c r="I806" s="45">
        <v>2.4700000000000002</v>
      </c>
      <c r="J806" s="45">
        <v>12.39</v>
      </c>
      <c r="K806" s="37"/>
      <c r="L806" s="19">
        <v>45601</v>
      </c>
      <c r="M806" s="43">
        <v>14767.82372</v>
      </c>
      <c r="N806" s="43">
        <v>6480.5564462000002</v>
      </c>
      <c r="O806" s="37"/>
      <c r="Q806" s="6">
        <v>1.4373716631999999E-2</v>
      </c>
      <c r="R806" s="6">
        <v>7.0918280089000002E-3</v>
      </c>
      <c r="S806" s="6">
        <v>0.58333333333000004</v>
      </c>
      <c r="T806" s="6">
        <v>0.57286887443000001</v>
      </c>
      <c r="U806" s="6">
        <v>-0.41330166271000002</v>
      </c>
      <c r="V806" s="6">
        <v>-0.62418404314999998</v>
      </c>
      <c r="W806" s="6"/>
      <c r="X806" s="6"/>
      <c r="Y806" s="6">
        <v>0.9296875</v>
      </c>
      <c r="Z806" s="6">
        <v>0.85089471637000003</v>
      </c>
      <c r="AB806" s="7">
        <v>2.1686539815999999</v>
      </c>
      <c r="AC806" s="7">
        <v>0.1827598721</v>
      </c>
      <c r="AD806" s="8">
        <v>1.2820494151999999</v>
      </c>
      <c r="AE806" s="7">
        <v>0.75</v>
      </c>
      <c r="AF806" s="7">
        <v>-0.88291139240000005</v>
      </c>
      <c r="AG806" s="4">
        <v>8</v>
      </c>
      <c r="AH806" s="9">
        <v>0</v>
      </c>
      <c r="AI806" s="10">
        <v>0</v>
      </c>
    </row>
    <row r="807" spans="2:35" x14ac:dyDescent="0.2">
      <c r="B807" s="3" t="s">
        <v>2478</v>
      </c>
      <c r="C807" s="3" t="s">
        <v>2954</v>
      </c>
      <c r="D807" s="3" t="s">
        <v>2487</v>
      </c>
      <c r="E807" s="4" t="s">
        <v>1741</v>
      </c>
      <c r="F807" s="3" t="s">
        <v>1969</v>
      </c>
      <c r="G807" s="19">
        <v>45875</v>
      </c>
      <c r="H807" s="19">
        <v>44950</v>
      </c>
      <c r="I807" s="45">
        <v>9.33</v>
      </c>
      <c r="J807" s="45">
        <v>13.49</v>
      </c>
      <c r="K807" s="37"/>
      <c r="L807" s="19">
        <v>45826</v>
      </c>
      <c r="M807" s="43">
        <v>5663.5992299999998</v>
      </c>
      <c r="N807" s="43">
        <v>12072.281940000001</v>
      </c>
      <c r="O807" s="37"/>
      <c r="Q807" s="6">
        <v>9.5070422533999999E-2</v>
      </c>
      <c r="R807" s="6">
        <v>8.7788533911E-2</v>
      </c>
      <c r="S807" s="6">
        <v>4.4792833147E-2</v>
      </c>
      <c r="T807" s="6">
        <v>3.4328374246E-2</v>
      </c>
      <c r="U807" s="6">
        <v>4.9781004359000001</v>
      </c>
      <c r="V807" s="6">
        <v>4.7672180554999999</v>
      </c>
      <c r="W807" s="6"/>
      <c r="X807" s="6"/>
      <c r="Y807" s="6">
        <v>3.3194444444000002</v>
      </c>
      <c r="Z807" s="6">
        <v>3.2406516607999998</v>
      </c>
      <c r="AB807" s="7">
        <v>1.2943640344</v>
      </c>
      <c r="AC807" s="7">
        <v>0.14497871233000001</v>
      </c>
      <c r="AD807" s="8">
        <v>9.6256391612000005</v>
      </c>
      <c r="AE807" s="7">
        <v>0.73275862068999997</v>
      </c>
      <c r="AF807" s="7">
        <v>-0.19402985075000001</v>
      </c>
      <c r="AG807" s="4">
        <v>7</v>
      </c>
      <c r="AH807" s="9">
        <v>0.12108433734</v>
      </c>
      <c r="AI807" s="10">
        <v>6.7000000000000004E-2</v>
      </c>
    </row>
    <row r="808" spans="2:35" x14ac:dyDescent="0.2">
      <c r="B808" s="3" t="s">
        <v>293</v>
      </c>
      <c r="C808" s="3" t="s">
        <v>647</v>
      </c>
      <c r="D808" s="3" t="s">
        <v>894</v>
      </c>
      <c r="E808" s="4" t="s">
        <v>1741</v>
      </c>
      <c r="F808" s="3" t="s">
        <v>1984</v>
      </c>
      <c r="G808" s="19">
        <v>45875</v>
      </c>
      <c r="H808" s="19">
        <v>43025</v>
      </c>
      <c r="I808" s="45">
        <v>4.04</v>
      </c>
      <c r="J808" s="45">
        <v>4.33</v>
      </c>
      <c r="K808" s="37"/>
      <c r="L808" s="19">
        <v>45873</v>
      </c>
      <c r="M808" s="43">
        <v>1345.0170000000001</v>
      </c>
      <c r="N808" s="43">
        <v>1521.3910033</v>
      </c>
      <c r="O808" s="37"/>
      <c r="Q808" s="6">
        <v>2.0202020203E-2</v>
      </c>
      <c r="R808" s="6">
        <v>1.2920131579E-2</v>
      </c>
      <c r="S808" s="6">
        <v>0.33774834437000001</v>
      </c>
      <c r="T808" s="6">
        <v>0.32728388546999998</v>
      </c>
      <c r="U808" s="6">
        <v>1.3625730994</v>
      </c>
      <c r="V808" s="6">
        <v>1.1516907190000001</v>
      </c>
      <c r="W808" s="6">
        <v>2.6396396395999999</v>
      </c>
      <c r="X808" s="6">
        <v>2.1089353775999999</v>
      </c>
      <c r="Y808" s="6">
        <v>0.43262411347000002</v>
      </c>
      <c r="Z808" s="6">
        <v>0.35383132983999999</v>
      </c>
      <c r="AB808" s="7">
        <v>0.61193367823</v>
      </c>
      <c r="AC808" s="7">
        <v>6.5910919920000005E-2</v>
      </c>
      <c r="AD808" s="8">
        <v>2.7207633661999999</v>
      </c>
      <c r="AE808" s="7">
        <v>0.34188034187999999</v>
      </c>
      <c r="AF808" s="7">
        <v>-0.10191082802</v>
      </c>
      <c r="AG808" s="4">
        <v>9</v>
      </c>
      <c r="AH808" s="9">
        <v>0</v>
      </c>
      <c r="AI808" s="10">
        <v>0</v>
      </c>
    </row>
    <row r="809" spans="2:35" x14ac:dyDescent="0.2">
      <c r="B809" s="3" t="s">
        <v>1845</v>
      </c>
      <c r="C809" s="3" t="s">
        <v>1863</v>
      </c>
      <c r="D809" s="3" t="s">
        <v>1847</v>
      </c>
      <c r="E809" s="4" t="s">
        <v>1741</v>
      </c>
      <c r="F809" s="3" t="s">
        <v>1957</v>
      </c>
      <c r="G809" s="19">
        <v>45875</v>
      </c>
      <c r="H809" s="19">
        <v>44501</v>
      </c>
      <c r="I809" s="45">
        <v>0.1019</v>
      </c>
      <c r="J809" s="45">
        <v>1.72</v>
      </c>
      <c r="K809" s="37"/>
      <c r="L809" s="19">
        <v>45860</v>
      </c>
      <c r="M809" s="43">
        <v>836.48833660000003</v>
      </c>
      <c r="N809" s="43">
        <v>837.20601207000004</v>
      </c>
      <c r="O809" s="37"/>
      <c r="Q809" s="6">
        <v>-4.7663551401000002E-2</v>
      </c>
      <c r="R809" s="6">
        <v>-5.4945440025E-2</v>
      </c>
      <c r="S809" s="6">
        <v>-0.92161538462000003</v>
      </c>
      <c r="T809" s="6">
        <v>-0.93207984351999995</v>
      </c>
      <c r="U809" s="6">
        <v>-0.74077842788000003</v>
      </c>
      <c r="V809" s="6">
        <v>-0.95166080833</v>
      </c>
      <c r="W809" s="6">
        <v>-0.98040384614999998</v>
      </c>
      <c r="X809" s="6">
        <v>-1.5111081082</v>
      </c>
      <c r="Y809" s="6">
        <v>-0.93020547944999998</v>
      </c>
      <c r="Z809" s="6">
        <v>-1.0089982631000001</v>
      </c>
      <c r="AB809" s="7">
        <v>2.9431111693999998</v>
      </c>
      <c r="AC809" s="7">
        <v>0.34227588986000002</v>
      </c>
      <c r="AD809" s="8">
        <v>2.3030416536999998</v>
      </c>
      <c r="AE809" s="7">
        <v>2.5142857143000001</v>
      </c>
      <c r="AF809" s="7">
        <v>-0.90391666667000004</v>
      </c>
      <c r="AG809" s="4">
        <v>5</v>
      </c>
      <c r="AH809" s="9">
        <v>0</v>
      </c>
      <c r="AI809" s="10">
        <v>0</v>
      </c>
    </row>
    <row r="810" spans="2:35" x14ac:dyDescent="0.2">
      <c r="B810" s="3" t="s">
        <v>1036</v>
      </c>
      <c r="C810" s="3" t="s">
        <v>2726</v>
      </c>
      <c r="D810" s="3" t="s">
        <v>1354</v>
      </c>
      <c r="E810" s="4" t="s">
        <v>1751</v>
      </c>
      <c r="F810" s="3" t="s">
        <v>1961</v>
      </c>
      <c r="G810" s="19">
        <v>44497</v>
      </c>
      <c r="H810" s="19">
        <v>42580</v>
      </c>
      <c r="I810" s="45">
        <v>13.17</v>
      </c>
      <c r="J810" s="45">
        <v>26.8</v>
      </c>
      <c r="K810" s="37"/>
      <c r="L810" s="19">
        <v>44456</v>
      </c>
      <c r="M810" s="43">
        <v>229.26336000000001</v>
      </c>
      <c r="N810" s="43">
        <v>12911.401582</v>
      </c>
      <c r="O810" s="37"/>
      <c r="Q810" s="6">
        <v>3.8109756097E-3</v>
      </c>
      <c r="R810" s="6">
        <v>-6.0183621298999998E-3</v>
      </c>
      <c r="S810" s="6">
        <v>-0.28772309355999998</v>
      </c>
      <c r="T810" s="6">
        <v>-0.34373290831999997</v>
      </c>
      <c r="U810" s="6">
        <v>0.93676470588000005</v>
      </c>
      <c r="V810" s="6">
        <v>0.53157429185000005</v>
      </c>
      <c r="W810" s="6">
        <v>-0.86052274844999999</v>
      </c>
      <c r="X810" s="6">
        <v>-1.5896117492999999</v>
      </c>
      <c r="Y810" s="6">
        <v>0.52430555556000003</v>
      </c>
      <c r="Z810" s="6">
        <v>0.30057436844000002</v>
      </c>
      <c r="AB810" s="7">
        <v>1.0876081115</v>
      </c>
      <c r="AC810" s="7">
        <v>0.11731680499</v>
      </c>
      <c r="AD810" s="8"/>
      <c r="AE810" s="7">
        <v>0.33333333332999998</v>
      </c>
      <c r="AF810" s="7">
        <v>-0.28656554712999999</v>
      </c>
      <c r="AG810" s="4">
        <v>8</v>
      </c>
      <c r="AH810" s="9">
        <v>0</v>
      </c>
      <c r="AI810" s="10">
        <v>0</v>
      </c>
    </row>
    <row r="811" spans="2:35" x14ac:dyDescent="0.2">
      <c r="B811" s="3" t="s">
        <v>1218</v>
      </c>
      <c r="C811" s="3" t="s">
        <v>1872</v>
      </c>
      <c r="D811" s="3" t="s">
        <v>1638</v>
      </c>
      <c r="E811" s="4" t="s">
        <v>1741</v>
      </c>
      <c r="F811" s="3" t="s">
        <v>1956</v>
      </c>
      <c r="G811" s="19">
        <v>45007</v>
      </c>
      <c r="H811" s="19">
        <v>43356</v>
      </c>
      <c r="I811" s="45">
        <v>0.182</v>
      </c>
      <c r="J811" s="45">
        <v>1.87</v>
      </c>
      <c r="K811" s="37"/>
      <c r="L811" s="19">
        <v>44644</v>
      </c>
      <c r="M811" s="43">
        <v>766.43439599999999</v>
      </c>
      <c r="N811" s="43">
        <v>72.962872046000001</v>
      </c>
      <c r="O811" s="37"/>
      <c r="Q811" s="6">
        <v>-0.38430311230999997</v>
      </c>
      <c r="R811" s="6">
        <v>-0.36783992464999998</v>
      </c>
      <c r="S811" s="6">
        <v>-0.78229665071999999</v>
      </c>
      <c r="T811" s="6">
        <v>-0.76874633187999997</v>
      </c>
      <c r="U811" s="6">
        <v>-0.90666666666999995</v>
      </c>
      <c r="V811" s="6">
        <v>-0.77929750133999998</v>
      </c>
      <c r="W811" s="6">
        <v>-0.99446808510999996</v>
      </c>
      <c r="X811" s="6">
        <v>-1.7025403826000001</v>
      </c>
      <c r="Y811" s="6">
        <v>-0.73623188405999995</v>
      </c>
      <c r="Z811" s="6">
        <v>-0.76161800203999996</v>
      </c>
      <c r="AB811" s="7">
        <v>1.6342809914</v>
      </c>
      <c r="AC811" s="7">
        <v>0.16438882286000001</v>
      </c>
      <c r="AD811" s="8"/>
      <c r="AE811" s="7">
        <v>0.46871008939999997</v>
      </c>
      <c r="AF811" s="7">
        <v>-0.77522539211999997</v>
      </c>
      <c r="AG811" s="4">
        <v>4</v>
      </c>
      <c r="AH811" s="9">
        <v>0</v>
      </c>
      <c r="AI811" s="10">
        <v>0</v>
      </c>
    </row>
    <row r="812" spans="2:35" x14ac:dyDescent="0.2">
      <c r="B812" s="3" t="s">
        <v>1219</v>
      </c>
      <c r="C812" s="3" t="s">
        <v>2369</v>
      </c>
      <c r="D812" s="3" t="s">
        <v>1639</v>
      </c>
      <c r="E812" s="4" t="s">
        <v>1751</v>
      </c>
      <c r="F812" s="3" t="s">
        <v>2004</v>
      </c>
      <c r="G812" s="19">
        <v>44890</v>
      </c>
      <c r="H812" s="19">
        <v>40546</v>
      </c>
      <c r="I812" s="45">
        <v>9.8699999999999992</v>
      </c>
      <c r="J812" s="45">
        <v>16.43</v>
      </c>
      <c r="K812" s="37"/>
      <c r="L812" s="19">
        <v>44645</v>
      </c>
      <c r="M812" s="43">
        <v>4077.92868</v>
      </c>
      <c r="N812" s="43">
        <v>1902.7418422999999</v>
      </c>
      <c r="O812" s="37"/>
      <c r="Q812" s="6">
        <v>-4.0363269436E-3</v>
      </c>
      <c r="R812" s="6">
        <v>-3.7532560717999999E-3</v>
      </c>
      <c r="S812" s="6">
        <v>-0.12110418521000001</v>
      </c>
      <c r="T812" s="6">
        <v>-0.16438100292999999</v>
      </c>
      <c r="U812" s="6">
        <v>-2.7586206897000001E-2</v>
      </c>
      <c r="V812" s="6">
        <v>0.11605853324</v>
      </c>
      <c r="W812" s="6">
        <v>0.89807692307999998</v>
      </c>
      <c r="X812" s="6">
        <v>0.61327075516999996</v>
      </c>
      <c r="Y812" s="6">
        <v>4.7770700636000002E-2</v>
      </c>
      <c r="Z812" s="6">
        <v>0.20304389636</v>
      </c>
      <c r="AB812" s="7">
        <v>0.57488836986000003</v>
      </c>
      <c r="AC812" s="7">
        <v>5.9501765668000001E-2</v>
      </c>
      <c r="AD812" s="8"/>
      <c r="AE812" s="7">
        <v>0.36354166666999999</v>
      </c>
      <c r="AF812" s="7">
        <v>-0.23255813953000001</v>
      </c>
      <c r="AG812" s="4">
        <v>8</v>
      </c>
      <c r="AH812" s="9">
        <v>0</v>
      </c>
      <c r="AI812" s="10">
        <v>0</v>
      </c>
    </row>
    <row r="813" spans="2:35" x14ac:dyDescent="0.2">
      <c r="B813" s="3" t="s">
        <v>1220</v>
      </c>
      <c r="C813" s="3" t="s">
        <v>2370</v>
      </c>
      <c r="D813" s="3" t="s">
        <v>1640</v>
      </c>
      <c r="E813" s="4" t="s">
        <v>1751</v>
      </c>
      <c r="F813" s="3" t="s">
        <v>1979</v>
      </c>
      <c r="G813" s="19">
        <v>45875</v>
      </c>
      <c r="H813" s="19">
        <v>40546</v>
      </c>
      <c r="I813" s="45">
        <v>13.21</v>
      </c>
      <c r="J813" s="45">
        <v>15.4</v>
      </c>
      <c r="K813" s="37"/>
      <c r="L813" s="19">
        <v>45695</v>
      </c>
      <c r="M813" s="43">
        <v>149.99955</v>
      </c>
      <c r="N813" s="43">
        <v>890.67666126999995</v>
      </c>
      <c r="O813" s="37"/>
      <c r="Q813" s="6">
        <v>3.0372057718000001E-3</v>
      </c>
      <c r="R813" s="6">
        <v>-4.2446828519999997E-3</v>
      </c>
      <c r="S813" s="6">
        <v>-3.9970930231999997E-2</v>
      </c>
      <c r="T813" s="6">
        <v>-5.0435389132999997E-2</v>
      </c>
      <c r="U813" s="6">
        <v>0.39051167881999999</v>
      </c>
      <c r="V813" s="6">
        <v>0.17962929838</v>
      </c>
      <c r="W813" s="6">
        <v>0.11476793248</v>
      </c>
      <c r="X813" s="6">
        <v>-0.41593632955999998</v>
      </c>
      <c r="Y813" s="6">
        <v>6.8770226537000004E-2</v>
      </c>
      <c r="Z813" s="6">
        <v>-1.0022557095999999E-2</v>
      </c>
      <c r="AB813" s="7">
        <v>0.51598872790000005</v>
      </c>
      <c r="AC813" s="7">
        <v>5.3718027187999999E-2</v>
      </c>
      <c r="AD813" s="8">
        <v>1.0369839927</v>
      </c>
      <c r="AE813" s="7">
        <v>0.1327014218</v>
      </c>
      <c r="AF813" s="7">
        <v>-5.7708161584000002E-2</v>
      </c>
      <c r="AG813" s="4">
        <v>7</v>
      </c>
      <c r="AH813" s="9">
        <v>0</v>
      </c>
      <c r="AI813" s="10">
        <v>0</v>
      </c>
    </row>
    <row r="814" spans="2:35" x14ac:dyDescent="0.2">
      <c r="B814" s="3" t="s">
        <v>1221</v>
      </c>
      <c r="C814" s="3" t="s">
        <v>2727</v>
      </c>
      <c r="D814" s="3" t="s">
        <v>1641</v>
      </c>
      <c r="E814" s="4" t="s">
        <v>1751</v>
      </c>
      <c r="F814" s="3" t="s">
        <v>1957</v>
      </c>
      <c r="G814" s="19">
        <v>45875</v>
      </c>
      <c r="H814" s="19">
        <v>40546</v>
      </c>
      <c r="I814" s="45">
        <v>25.28</v>
      </c>
      <c r="J814" s="45">
        <v>30.8</v>
      </c>
      <c r="K814" s="37"/>
      <c r="L814" s="19">
        <v>45846</v>
      </c>
      <c r="M814" s="43">
        <v>5286.4777599999998</v>
      </c>
      <c r="N814" s="43">
        <v>7648.5079929000003</v>
      </c>
      <c r="O814" s="37"/>
      <c r="Q814" s="6">
        <v>1.12E-2</v>
      </c>
      <c r="R814" s="6">
        <v>3.9181113770999998E-3</v>
      </c>
      <c r="S814" s="6">
        <v>-0.17087569694999999</v>
      </c>
      <c r="T814" s="6">
        <v>-0.18134015584999999</v>
      </c>
      <c r="U814" s="6">
        <v>0.15118397085999999</v>
      </c>
      <c r="V814" s="6">
        <v>-5.9698409587999997E-2</v>
      </c>
      <c r="W814" s="6">
        <v>5.7298201589000002E-2</v>
      </c>
      <c r="X814" s="6">
        <v>-0.47340606046</v>
      </c>
      <c r="Y814" s="6">
        <v>0.12205947625000001</v>
      </c>
      <c r="Z814" s="6">
        <v>4.3266692620999997E-2</v>
      </c>
      <c r="AB814" s="7">
        <v>0.33201567616</v>
      </c>
      <c r="AC814" s="7">
        <v>3.4518028732000001E-2</v>
      </c>
      <c r="AD814" s="8">
        <v>0.49615107403000003</v>
      </c>
      <c r="AE814" s="7">
        <v>0.26243567753000002</v>
      </c>
      <c r="AF814" s="7">
        <v>-0.13043478260999999</v>
      </c>
      <c r="AG814" s="4">
        <v>5</v>
      </c>
      <c r="AH814" s="9">
        <v>0</v>
      </c>
      <c r="AI814" s="10">
        <v>0</v>
      </c>
    </row>
    <row r="815" spans="2:35" x14ac:dyDescent="0.2">
      <c r="B815" s="3" t="s">
        <v>2761</v>
      </c>
      <c r="C815" s="3" t="s">
        <v>2810</v>
      </c>
      <c r="D815" s="3" t="s">
        <v>2774</v>
      </c>
      <c r="E815" s="4" t="s">
        <v>1750</v>
      </c>
      <c r="F815" s="3" t="s">
        <v>1960</v>
      </c>
      <c r="G815" s="19">
        <v>45875</v>
      </c>
      <c r="H815" s="19">
        <v>45426</v>
      </c>
      <c r="I815" s="45">
        <v>2.8</v>
      </c>
      <c r="J815" s="45">
        <v>2.92</v>
      </c>
      <c r="K815" s="37"/>
      <c r="L815" s="19">
        <v>45806</v>
      </c>
      <c r="M815" s="43">
        <v>12015.911599999999</v>
      </c>
      <c r="N815" s="43">
        <v>3970.3552261999998</v>
      </c>
      <c r="O815" s="37"/>
      <c r="Q815" s="6">
        <v>1.4492753622999999E-2</v>
      </c>
      <c r="R815" s="6">
        <v>7.2108650002000001E-3</v>
      </c>
      <c r="S815" s="6">
        <v>1.0512820513000001</v>
      </c>
      <c r="T815" s="6">
        <v>1.0408175924</v>
      </c>
      <c r="U815" s="6">
        <v>-0.15662650602</v>
      </c>
      <c r="V815" s="6">
        <v>-0.36750888647000002</v>
      </c>
      <c r="W815" s="6"/>
      <c r="X815" s="6"/>
      <c r="Y815" s="6">
        <v>1.1538461538</v>
      </c>
      <c r="Z815" s="6">
        <v>1.0750533702</v>
      </c>
      <c r="AB815" s="7">
        <v>1.6759712992</v>
      </c>
      <c r="AC815" s="7">
        <v>0.18520144933999999</v>
      </c>
      <c r="AD815" s="8">
        <v>1.1667807151</v>
      </c>
      <c r="AE815" s="7">
        <v>1.2820512821000001</v>
      </c>
      <c r="AF815" s="7">
        <v>-0.55849056604000002</v>
      </c>
      <c r="AG815" s="4">
        <v>6</v>
      </c>
      <c r="AH815" s="9">
        <v>0</v>
      </c>
      <c r="AI815" s="10">
        <v>0</v>
      </c>
    </row>
    <row r="816" spans="2:35" x14ac:dyDescent="0.2">
      <c r="B816" s="3" t="s">
        <v>300</v>
      </c>
      <c r="C816" s="3" t="s">
        <v>2577</v>
      </c>
      <c r="D816" s="3" t="s">
        <v>901</v>
      </c>
      <c r="E816" s="4" t="s">
        <v>1743</v>
      </c>
      <c r="F816" s="3" t="s">
        <v>1957</v>
      </c>
      <c r="G816" s="19">
        <v>45875</v>
      </c>
      <c r="H816" s="19">
        <v>40546</v>
      </c>
      <c r="I816" s="45">
        <v>108.78</v>
      </c>
      <c r="J816" s="45">
        <v>110.35</v>
      </c>
      <c r="K816" s="37"/>
      <c r="L816" s="19">
        <v>45855</v>
      </c>
      <c r="M816" s="43">
        <v>164328.94211999999</v>
      </c>
      <c r="N816" s="43">
        <v>106167.80667000001</v>
      </c>
      <c r="O816" s="37"/>
      <c r="Q816" s="6">
        <v>-7.3006022994000002E-3</v>
      </c>
      <c r="R816" s="6">
        <v>-1.4582490922999999E-2</v>
      </c>
      <c r="S816" s="6">
        <v>3.0016096959999999E-2</v>
      </c>
      <c r="T816" s="6">
        <v>1.9551638058999999E-2</v>
      </c>
      <c r="U816" s="6">
        <v>0.40403095948000001</v>
      </c>
      <c r="V816" s="6">
        <v>0.19314857903999999</v>
      </c>
      <c r="W816" s="6">
        <v>0.71992497494999996</v>
      </c>
      <c r="X816" s="6">
        <v>0.1892207129</v>
      </c>
      <c r="Y816" s="6">
        <v>0.21286214836</v>
      </c>
      <c r="Z816" s="6">
        <v>0.13406936472</v>
      </c>
      <c r="AB816" s="7">
        <v>0.23166596769</v>
      </c>
      <c r="AC816" s="7">
        <v>2.4121607925E-2</v>
      </c>
      <c r="AD816" s="8">
        <v>1.4848485166000001</v>
      </c>
      <c r="AE816" s="7">
        <v>0.15707780663000001</v>
      </c>
      <c r="AF816" s="7">
        <v>-7.7229950901000002E-2</v>
      </c>
      <c r="AG816" s="4">
        <v>6</v>
      </c>
      <c r="AH816" s="9">
        <v>1.4792144861000001E-2</v>
      </c>
      <c r="AI816" s="10">
        <v>1.1599999999999999</v>
      </c>
    </row>
    <row r="817" spans="2:35" x14ac:dyDescent="0.2">
      <c r="B817" s="3" t="s">
        <v>1222</v>
      </c>
      <c r="C817" s="3" t="s">
        <v>1715</v>
      </c>
      <c r="D817" s="3" t="s">
        <v>1642</v>
      </c>
      <c r="E817" s="4" t="s">
        <v>1741</v>
      </c>
      <c r="F817" s="3" t="s">
        <v>1986</v>
      </c>
      <c r="G817" s="19">
        <v>45875</v>
      </c>
      <c r="H817" s="19">
        <v>40546</v>
      </c>
      <c r="I817" s="45">
        <v>2.81</v>
      </c>
      <c r="J817" s="45">
        <v>4.5</v>
      </c>
      <c r="K817" s="37"/>
      <c r="L817" s="19">
        <v>45869</v>
      </c>
      <c r="M817" s="43">
        <v>603.59081000000003</v>
      </c>
      <c r="N817" s="43">
        <v>2214.8184934000001</v>
      </c>
      <c r="O817" s="37"/>
      <c r="Q817" s="6">
        <v>-6.3333333332999994E-2</v>
      </c>
      <c r="R817" s="6">
        <v>-7.0615221955999993E-2</v>
      </c>
      <c r="S817" s="6">
        <v>0.15163934426</v>
      </c>
      <c r="T817" s="6">
        <v>0.14117488536</v>
      </c>
      <c r="U817" s="6">
        <v>0.28310502283</v>
      </c>
      <c r="V817" s="6">
        <v>7.2222642387999997E-2</v>
      </c>
      <c r="W817" s="6">
        <v>-0.78317901234999998</v>
      </c>
      <c r="X817" s="6">
        <v>-1.3138832744</v>
      </c>
      <c r="Y817" s="6">
        <v>0.34449760765999998</v>
      </c>
      <c r="Z817" s="6">
        <v>0.26570482402000001</v>
      </c>
      <c r="AB817" s="7">
        <v>1.1886420915</v>
      </c>
      <c r="AC817" s="7">
        <v>0.12733103506999999</v>
      </c>
      <c r="AD817" s="8">
        <v>1.1834196718000001</v>
      </c>
      <c r="AE817" s="7">
        <v>0.78571428571000002</v>
      </c>
      <c r="AF817" s="7">
        <v>-0.37555555555999998</v>
      </c>
      <c r="AG817" s="4">
        <v>6</v>
      </c>
      <c r="AH817" s="9">
        <v>0</v>
      </c>
      <c r="AI817" s="10">
        <v>0</v>
      </c>
    </row>
    <row r="818" spans="2:35" x14ac:dyDescent="0.2">
      <c r="B818" s="3" t="s">
        <v>2762</v>
      </c>
      <c r="C818" s="3" t="s">
        <v>2811</v>
      </c>
      <c r="D818" s="3" t="s">
        <v>2775</v>
      </c>
      <c r="E818" s="4" t="s">
        <v>1761</v>
      </c>
      <c r="F818" s="3" t="s">
        <v>1960</v>
      </c>
      <c r="G818" s="19">
        <v>45875</v>
      </c>
      <c r="H818" s="19">
        <v>45463</v>
      </c>
      <c r="I818" s="45">
        <v>4.79</v>
      </c>
      <c r="J818" s="45">
        <v>7.42</v>
      </c>
      <c r="K818" s="37"/>
      <c r="L818" s="19">
        <v>45652</v>
      </c>
      <c r="M818" s="43">
        <v>6.4042300000000001</v>
      </c>
      <c r="N818" s="43">
        <v>19.196282649</v>
      </c>
      <c r="O818" s="37"/>
      <c r="Q818" s="6"/>
      <c r="R818" s="6"/>
      <c r="S818" s="6">
        <v>4.1304347827000001E-2</v>
      </c>
      <c r="T818" s="6">
        <v>3.0839888926000002E-2</v>
      </c>
      <c r="U818" s="6">
        <v>0.46932515338000003</v>
      </c>
      <c r="V818" s="6">
        <v>0.25844277293000001</v>
      </c>
      <c r="W818" s="6"/>
      <c r="X818" s="6"/>
      <c r="Y818" s="6">
        <v>-0.29591956726000002</v>
      </c>
      <c r="Z818" s="6">
        <v>-0.37471235089999999</v>
      </c>
      <c r="AB818" s="7">
        <v>0.67189204599999997</v>
      </c>
      <c r="AC818" s="7">
        <v>6.8841716753000007E-2</v>
      </c>
      <c r="AD818" s="8">
        <v>1.3565944909000001</v>
      </c>
      <c r="AE818" s="7">
        <v>0.46250000000000002</v>
      </c>
      <c r="AF818" s="7">
        <v>-0.36938435939999997</v>
      </c>
      <c r="AG818" s="4">
        <v>5</v>
      </c>
      <c r="AH818" s="9">
        <v>0</v>
      </c>
      <c r="AI818" s="10">
        <v>0</v>
      </c>
    </row>
    <row r="819" spans="2:35" x14ac:dyDescent="0.2">
      <c r="B819" s="3" t="s">
        <v>1223</v>
      </c>
      <c r="C819" s="3" t="s">
        <v>1716</v>
      </c>
      <c r="D819" s="3" t="s">
        <v>1643</v>
      </c>
      <c r="E819" s="4" t="s">
        <v>1751</v>
      </c>
      <c r="F819" s="3" t="s">
        <v>1961</v>
      </c>
      <c r="G819" s="19">
        <v>45875</v>
      </c>
      <c r="H819" s="19">
        <v>41281</v>
      </c>
      <c r="I819" s="45">
        <v>1.23</v>
      </c>
      <c r="J819" s="45">
        <v>12.18</v>
      </c>
      <c r="K819" s="37"/>
      <c r="L819" s="19">
        <v>45545</v>
      </c>
      <c r="M819" s="43">
        <v>61.832099999999997</v>
      </c>
      <c r="N819" s="43">
        <v>1170.3853629</v>
      </c>
      <c r="O819" s="37"/>
      <c r="Q819" s="6">
        <v>0</v>
      </c>
      <c r="R819" s="6">
        <v>-7.2818886237999998E-3</v>
      </c>
      <c r="S819" s="6">
        <v>-0.39408866995000003</v>
      </c>
      <c r="T819" s="6">
        <v>-0.40455312885</v>
      </c>
      <c r="U819" s="6">
        <v>-0.89604901753999999</v>
      </c>
      <c r="V819" s="6">
        <v>-1.106931398</v>
      </c>
      <c r="W819" s="6">
        <v>-0.99871874999999999</v>
      </c>
      <c r="X819" s="6">
        <v>-1.5294230120000001</v>
      </c>
      <c r="Y819" s="6">
        <v>-0.80193236715000005</v>
      </c>
      <c r="Z819" s="6">
        <v>-0.88072515078000002</v>
      </c>
      <c r="AB819" s="7">
        <v>1.0089096450999999</v>
      </c>
      <c r="AC819" s="7">
        <v>0.10455955925</v>
      </c>
      <c r="AD819" s="8">
        <v>-0.82193240817000002</v>
      </c>
      <c r="AE819" s="7">
        <v>8.3798882680999998E-2</v>
      </c>
      <c r="AF819" s="7">
        <v>-0.43648147835000001</v>
      </c>
      <c r="AG819" s="4">
        <v>2</v>
      </c>
      <c r="AH819" s="9">
        <v>0</v>
      </c>
      <c r="AI819" s="10">
        <v>0</v>
      </c>
    </row>
    <row r="820" spans="2:35" x14ac:dyDescent="0.2">
      <c r="B820" s="3" t="s">
        <v>2229</v>
      </c>
      <c r="C820" s="3" t="s">
        <v>2600</v>
      </c>
      <c r="D820" s="3" t="s">
        <v>2239</v>
      </c>
      <c r="E820" s="4" t="s">
        <v>1741</v>
      </c>
      <c r="F820" s="3" t="s">
        <v>1961</v>
      </c>
      <c r="G820" s="19">
        <v>45875</v>
      </c>
      <c r="H820" s="19">
        <v>44391</v>
      </c>
      <c r="I820" s="45">
        <v>12.6</v>
      </c>
      <c r="J820" s="45">
        <v>78</v>
      </c>
      <c r="K820" s="37"/>
      <c r="L820" s="19">
        <v>45825</v>
      </c>
      <c r="M820" s="43">
        <v>3380.8571999999999</v>
      </c>
      <c r="N820" s="43">
        <v>37754.714365</v>
      </c>
      <c r="O820" s="37"/>
      <c r="Q820" s="6">
        <v>-6.3893016344999998E-2</v>
      </c>
      <c r="R820" s="6">
        <v>-7.1174904969000002E-2</v>
      </c>
      <c r="S820" s="6">
        <v>-0.45193562418</v>
      </c>
      <c r="T820" s="6">
        <v>-0.46240008308000002</v>
      </c>
      <c r="U820" s="6">
        <v>57.676470588000001</v>
      </c>
      <c r="V820" s="6">
        <v>57.465588208</v>
      </c>
      <c r="W820" s="6">
        <v>13.421686747000001</v>
      </c>
      <c r="X820" s="6">
        <v>12.890982484</v>
      </c>
      <c r="Y820" s="6">
        <v>95.923076922999996</v>
      </c>
      <c r="Z820" s="6">
        <v>95.844284139999999</v>
      </c>
      <c r="AB820" s="7">
        <v>3.0038854149000001</v>
      </c>
      <c r="AC820" s="7">
        <v>0.47551588885000001</v>
      </c>
      <c r="AD820" s="8">
        <v>4717.9791788000002</v>
      </c>
      <c r="AE820" s="7">
        <v>13.616666666</v>
      </c>
      <c r="AF820" s="7">
        <v>-0.26166476625000001</v>
      </c>
      <c r="AG820" s="4">
        <v>5</v>
      </c>
      <c r="AH820" s="9">
        <v>0</v>
      </c>
      <c r="AI820" s="10">
        <v>0</v>
      </c>
    </row>
    <row r="821" spans="2:35" x14ac:dyDescent="0.2">
      <c r="B821" s="3" t="s">
        <v>2855</v>
      </c>
      <c r="C821" s="3" t="s">
        <v>2955</v>
      </c>
      <c r="D821" s="3" t="s">
        <v>2905</v>
      </c>
      <c r="E821" s="4" t="s">
        <v>1750</v>
      </c>
      <c r="F821" s="3" t="s">
        <v>1960</v>
      </c>
      <c r="G821" s="19">
        <v>45875</v>
      </c>
      <c r="H821" s="19">
        <v>45526</v>
      </c>
      <c r="I821" s="45">
        <v>4.2300000000000004</v>
      </c>
      <c r="J821" s="45"/>
      <c r="K821" s="37"/>
      <c r="L821" s="19"/>
      <c r="M821" s="43">
        <v>323.56961999999999</v>
      </c>
      <c r="N821" s="43">
        <v>3398.0450774999999</v>
      </c>
      <c r="O821" s="37"/>
      <c r="Q821" s="6">
        <v>6.0150375940999999E-2</v>
      </c>
      <c r="R821" s="6">
        <v>5.2868487317000001E-2</v>
      </c>
      <c r="S821" s="6">
        <v>-0.20188679244999999</v>
      </c>
      <c r="T821" s="6">
        <v>-0.21235125134999999</v>
      </c>
      <c r="U821" s="6"/>
      <c r="V821" s="6"/>
      <c r="W821" s="6"/>
      <c r="X821" s="6"/>
      <c r="Y821" s="6">
        <v>0.13101604278000001</v>
      </c>
      <c r="Z821" s="6">
        <v>5.2223259148000002E-2</v>
      </c>
      <c r="AB821" s="7">
        <v>1.518755123</v>
      </c>
      <c r="AC821" s="7">
        <v>0.15449094837999999</v>
      </c>
      <c r="AD821" s="8">
        <v>1.2401924720999999</v>
      </c>
      <c r="AE821" s="7">
        <v>0.51680672269000005</v>
      </c>
      <c r="AF821" s="7">
        <v>-0.42936288089000002</v>
      </c>
      <c r="AG821" s="4">
        <v>3</v>
      </c>
      <c r="AH821" s="9"/>
      <c r="AI821" s="10"/>
    </row>
    <row r="822" spans="2:35" x14ac:dyDescent="0.2">
      <c r="B822" s="3" t="s">
        <v>294</v>
      </c>
      <c r="C822" s="3" t="s">
        <v>648</v>
      </c>
      <c r="D822" s="3" t="s">
        <v>895</v>
      </c>
      <c r="E822" s="4" t="s">
        <v>1745</v>
      </c>
      <c r="F822" s="3" t="s">
        <v>1957</v>
      </c>
      <c r="G822" s="19">
        <v>45875</v>
      </c>
      <c r="H822" s="19">
        <v>40546</v>
      </c>
      <c r="I822" s="45">
        <v>48.81</v>
      </c>
      <c r="J822" s="45">
        <v>55.66</v>
      </c>
      <c r="K822" s="37"/>
      <c r="L822" s="19">
        <v>45804</v>
      </c>
      <c r="M822" s="43">
        <v>170624.72652</v>
      </c>
      <c r="N822" s="43">
        <v>52733.744699000003</v>
      </c>
      <c r="O822" s="37"/>
      <c r="Q822" s="6">
        <v>-3.5184819135000003E-2</v>
      </c>
      <c r="R822" s="6">
        <v>-4.2466707759000001E-2</v>
      </c>
      <c r="S822" s="6">
        <v>-8.2346305696999994E-2</v>
      </c>
      <c r="T822" s="6">
        <v>-9.2810764598000001E-2</v>
      </c>
      <c r="U822" s="6">
        <v>0.11835891029999999</v>
      </c>
      <c r="V822" s="6">
        <v>-9.2523470134999994E-2</v>
      </c>
      <c r="W822" s="6">
        <v>0.77463858250999995</v>
      </c>
      <c r="X822" s="6">
        <v>0.24393432045999999</v>
      </c>
      <c r="Y822" s="6">
        <v>8.5857066151E-2</v>
      </c>
      <c r="Z822" s="6">
        <v>7.0642825176E-3</v>
      </c>
      <c r="AB822" s="7">
        <v>0.21037509648</v>
      </c>
      <c r="AC822" s="7">
        <v>2.1681549073999998E-2</v>
      </c>
      <c r="AD822" s="8">
        <v>0.42681374056999999</v>
      </c>
      <c r="AE822" s="7">
        <v>9.8414795244E-2</v>
      </c>
      <c r="AF822" s="7">
        <v>-5.9356330700000001E-2</v>
      </c>
      <c r="AG822" s="4">
        <v>3</v>
      </c>
      <c r="AH822" s="9">
        <v>1.2666916098999999E-2</v>
      </c>
      <c r="AI822" s="10">
        <v>0.55861099999999997</v>
      </c>
    </row>
    <row r="823" spans="2:35" x14ac:dyDescent="0.2">
      <c r="B823" s="3" t="s">
        <v>295</v>
      </c>
      <c r="C823" s="3" t="s">
        <v>2728</v>
      </c>
      <c r="D823" s="3" t="s">
        <v>896</v>
      </c>
      <c r="E823" s="4" t="s">
        <v>1758</v>
      </c>
      <c r="F823" s="3" t="s">
        <v>1965</v>
      </c>
      <c r="G823" s="19">
        <v>45875</v>
      </c>
      <c r="H823" s="19">
        <v>35430</v>
      </c>
      <c r="I823" s="45">
        <v>241.76</v>
      </c>
      <c r="J823" s="45">
        <v>286.10180193000002</v>
      </c>
      <c r="K823" s="37"/>
      <c r="L823" s="19">
        <v>45628</v>
      </c>
      <c r="M823" s="43">
        <v>72550.24192</v>
      </c>
      <c r="N823" s="43">
        <v>106144.16522</v>
      </c>
      <c r="O823" s="37"/>
      <c r="Q823" s="6">
        <v>6.0757386599999998E-3</v>
      </c>
      <c r="R823" s="6">
        <v>-1.2061499636999999E-3</v>
      </c>
      <c r="S823" s="6">
        <v>3.5699460368000002E-3</v>
      </c>
      <c r="T823" s="6">
        <v>-6.8945128642E-3</v>
      </c>
      <c r="U823" s="6">
        <v>7.0062487160999998E-2</v>
      </c>
      <c r="V823" s="6">
        <v>-0.14081989328</v>
      </c>
      <c r="W823" s="6">
        <v>0.97259468268000004</v>
      </c>
      <c r="X823" s="6">
        <v>0.44189042063</v>
      </c>
      <c r="Y823" s="6">
        <v>-2.5107704179E-2</v>
      </c>
      <c r="Z823" s="6">
        <v>-0.10390048781</v>
      </c>
      <c r="AB823" s="7">
        <v>0.28840767803</v>
      </c>
      <c r="AC823" s="7">
        <v>2.9494759392999999E-2</v>
      </c>
      <c r="AD823" s="8">
        <v>0.25315908763</v>
      </c>
      <c r="AE823" s="7">
        <v>9.0510670734000001E-2</v>
      </c>
      <c r="AF823" s="7">
        <v>-0.12922491509</v>
      </c>
      <c r="AG823" s="4">
        <v>5</v>
      </c>
      <c r="AH823" s="9">
        <v>6.9493314567000003E-3</v>
      </c>
      <c r="AI823" s="10">
        <v>1.58</v>
      </c>
    </row>
    <row r="824" spans="2:35" x14ac:dyDescent="0.2">
      <c r="B824" s="3" t="s">
        <v>1869</v>
      </c>
      <c r="C824" s="3" t="s">
        <v>2277</v>
      </c>
      <c r="D824" s="3" t="s">
        <v>1875</v>
      </c>
      <c r="E824" s="4" t="s">
        <v>1745</v>
      </c>
      <c r="F824" s="3" t="s">
        <v>1968</v>
      </c>
      <c r="G824" s="19">
        <v>45572</v>
      </c>
      <c r="H824" s="19">
        <v>44501</v>
      </c>
      <c r="I824" s="45">
        <v>0.20710000000000001</v>
      </c>
      <c r="J824" s="45">
        <v>1.47</v>
      </c>
      <c r="K824" s="37"/>
      <c r="L824" s="19">
        <v>45355</v>
      </c>
      <c r="M824" s="43">
        <v>152.99388239999999</v>
      </c>
      <c r="N824" s="43">
        <v>750.94883870000001</v>
      </c>
      <c r="O824" s="37"/>
      <c r="Q824" s="6">
        <v>5.6632653062E-2</v>
      </c>
      <c r="R824" s="6">
        <v>6.6218695312000003E-2</v>
      </c>
      <c r="S824" s="6">
        <v>-0.30805212162000001</v>
      </c>
      <c r="T824" s="6">
        <v>-0.36121367341999999</v>
      </c>
      <c r="U824" s="6">
        <v>-0.83162601625999999</v>
      </c>
      <c r="V824" s="6">
        <v>-1.1536499225000001</v>
      </c>
      <c r="W824" s="6"/>
      <c r="X824" s="6"/>
      <c r="Y824" s="6">
        <v>-0.46897435897</v>
      </c>
      <c r="Z824" s="6">
        <v>-0.66313431855000005</v>
      </c>
      <c r="AB824" s="7">
        <v>2.0576743391000001</v>
      </c>
      <c r="AC824" s="7">
        <v>0.29883635038</v>
      </c>
      <c r="AD824" s="8"/>
      <c r="AE824" s="7">
        <v>2.6931818181999998</v>
      </c>
      <c r="AF824" s="7">
        <v>-0.54326923077</v>
      </c>
      <c r="AG824" s="4">
        <v>3</v>
      </c>
      <c r="AH824" s="9">
        <v>0</v>
      </c>
      <c r="AI824" s="10">
        <v>0</v>
      </c>
    </row>
    <row r="825" spans="2:35" x14ac:dyDescent="0.2">
      <c r="B825" s="3" t="s">
        <v>1805</v>
      </c>
      <c r="C825" s="3" t="s">
        <v>1884</v>
      </c>
      <c r="D825" s="3" t="s">
        <v>1813</v>
      </c>
      <c r="E825" s="4" t="s">
        <v>1743</v>
      </c>
      <c r="F825" s="3" t="s">
        <v>1961</v>
      </c>
      <c r="G825" s="19">
        <v>45875</v>
      </c>
      <c r="H825" s="19">
        <v>44000</v>
      </c>
      <c r="I825" s="45">
        <v>1.53</v>
      </c>
      <c r="J825" s="45">
        <v>3.97</v>
      </c>
      <c r="K825" s="37"/>
      <c r="L825" s="19">
        <v>45638</v>
      </c>
      <c r="M825" s="43">
        <v>129.34161</v>
      </c>
      <c r="N825" s="43">
        <v>410.55676913000002</v>
      </c>
      <c r="O825" s="37"/>
      <c r="Q825" s="6">
        <v>-6.4935064937999996E-3</v>
      </c>
      <c r="R825" s="6">
        <v>-1.3775395116999999E-2</v>
      </c>
      <c r="S825" s="6">
        <v>6.25E-2</v>
      </c>
      <c r="T825" s="6">
        <v>5.2035541099E-2</v>
      </c>
      <c r="U825" s="6">
        <v>-0.52631578947000002</v>
      </c>
      <c r="V825" s="6">
        <v>-0.73719816991999998</v>
      </c>
      <c r="W825" s="6">
        <v>-0.87789305665999995</v>
      </c>
      <c r="X825" s="6">
        <v>-1.4085973187</v>
      </c>
      <c r="Y825" s="6">
        <v>0.16793893130000001</v>
      </c>
      <c r="Z825" s="6">
        <v>8.9146147666E-2</v>
      </c>
      <c r="AB825" s="7">
        <v>1.0616083406000001</v>
      </c>
      <c r="AC825" s="7">
        <v>9.2236634459000003E-2</v>
      </c>
      <c r="AD825" s="8">
        <v>-0.38122119766000001</v>
      </c>
      <c r="AE825" s="7">
        <v>0.38959326504000003</v>
      </c>
      <c r="AF825" s="7">
        <v>-0.6006097561</v>
      </c>
      <c r="AG825" s="4">
        <v>4</v>
      </c>
      <c r="AH825" s="9">
        <v>0</v>
      </c>
      <c r="AI825" s="10">
        <v>0</v>
      </c>
    </row>
    <row r="826" spans="2:35" x14ac:dyDescent="0.2">
      <c r="B826" s="3" t="s">
        <v>298</v>
      </c>
      <c r="C826" s="3" t="s">
        <v>649</v>
      </c>
      <c r="D826" s="3" t="s">
        <v>899</v>
      </c>
      <c r="E826" s="4" t="s">
        <v>1743</v>
      </c>
      <c r="F826" s="3" t="s">
        <v>2009</v>
      </c>
      <c r="G826" s="19">
        <v>45875</v>
      </c>
      <c r="H826" s="19">
        <v>41988</v>
      </c>
      <c r="I826" s="45">
        <v>68.599999999999994</v>
      </c>
      <c r="J826" s="45">
        <v>71.496405207999999</v>
      </c>
      <c r="K826" s="37"/>
      <c r="L826" s="19">
        <v>45588</v>
      </c>
      <c r="M826" s="43">
        <v>197559.42499999999</v>
      </c>
      <c r="N826" s="43">
        <v>178430.76626999999</v>
      </c>
      <c r="O826" s="37"/>
      <c r="Q826" s="6">
        <v>6.4553990596E-3</v>
      </c>
      <c r="R826" s="6">
        <v>-8.2648956413000001E-4</v>
      </c>
      <c r="S826" s="6">
        <v>-4.6430644233999997E-3</v>
      </c>
      <c r="T826" s="6">
        <v>-1.5107523324E-2</v>
      </c>
      <c r="U826" s="6">
        <v>-8.6038246153999996E-3</v>
      </c>
      <c r="V826" s="6">
        <v>-0.21948620505999999</v>
      </c>
      <c r="W826" s="6">
        <v>0.27227535146999998</v>
      </c>
      <c r="X826" s="6">
        <v>-0.25842891058</v>
      </c>
      <c r="Y826" s="6">
        <v>7.2240473048000006E-2</v>
      </c>
      <c r="Z826" s="6">
        <v>-6.5523105858999999E-3</v>
      </c>
      <c r="AB826" s="7">
        <v>0.22550071782</v>
      </c>
      <c r="AC826" s="7">
        <v>2.3227226805000001E-2</v>
      </c>
      <c r="AD826" s="8">
        <v>-0.15020596844</v>
      </c>
      <c r="AE826" s="7">
        <v>0.10885093167</v>
      </c>
      <c r="AF826" s="7">
        <v>-6.2887453002999999E-2</v>
      </c>
      <c r="AG826" s="4">
        <v>6</v>
      </c>
      <c r="AH826" s="9">
        <v>3.3468135545999998E-2</v>
      </c>
      <c r="AI826" s="10">
        <v>2.4</v>
      </c>
    </row>
    <row r="827" spans="2:35" x14ac:dyDescent="0.2">
      <c r="B827" s="3" t="s">
        <v>1224</v>
      </c>
      <c r="C827" s="3" t="s">
        <v>1717</v>
      </c>
      <c r="D827" s="3" t="s">
        <v>1644</v>
      </c>
      <c r="E827" s="4" t="s">
        <v>1741</v>
      </c>
      <c r="F827" s="3" t="s">
        <v>1977</v>
      </c>
      <c r="G827" s="19">
        <v>45875</v>
      </c>
      <c r="H827" s="19">
        <v>43067</v>
      </c>
      <c r="I827" s="45">
        <v>2.12</v>
      </c>
      <c r="J827" s="45">
        <v>16.8</v>
      </c>
      <c r="K827" s="37"/>
      <c r="L827" s="19">
        <v>45530</v>
      </c>
      <c r="M827" s="43">
        <v>105.88764</v>
      </c>
      <c r="N827" s="43">
        <v>153.36021256999999</v>
      </c>
      <c r="O827" s="37"/>
      <c r="Q827" s="6">
        <v>-7.4235807860999994E-2</v>
      </c>
      <c r="R827" s="6">
        <v>-8.1517696484999999E-2</v>
      </c>
      <c r="S827" s="6">
        <v>-5.3571428572E-2</v>
      </c>
      <c r="T827" s="6">
        <v>-6.4035887473E-2</v>
      </c>
      <c r="U827" s="6">
        <v>-0.80900900900999995</v>
      </c>
      <c r="V827" s="6">
        <v>-1.0198913894999999</v>
      </c>
      <c r="W827" s="6">
        <v>-0.99714478115000005</v>
      </c>
      <c r="X827" s="6">
        <v>-1.5278490432</v>
      </c>
      <c r="Y827" s="6">
        <v>-0.76179775280999995</v>
      </c>
      <c r="Z827" s="6">
        <v>-0.84059053644000004</v>
      </c>
      <c r="AB827" s="7">
        <v>1.4736880255</v>
      </c>
      <c r="AC827" s="7">
        <v>0.16225179959</v>
      </c>
      <c r="AD827" s="8">
        <v>-0.22456867090999999</v>
      </c>
      <c r="AE827" s="7">
        <v>0.14195876289000001</v>
      </c>
      <c r="AF827" s="7">
        <v>-0.52840595698000004</v>
      </c>
      <c r="AG827" s="4">
        <v>3</v>
      </c>
      <c r="AH827" s="9">
        <v>0</v>
      </c>
      <c r="AI827" s="10">
        <v>0</v>
      </c>
    </row>
    <row r="828" spans="2:35" x14ac:dyDescent="0.2">
      <c r="B828" s="3" t="s">
        <v>3010</v>
      </c>
      <c r="C828" s="3" t="s">
        <v>3120</v>
      </c>
      <c r="D828" s="3" t="s">
        <v>3181</v>
      </c>
      <c r="E828" s="4" t="s">
        <v>1750</v>
      </c>
      <c r="F828" s="3" t="s">
        <v>1960</v>
      </c>
      <c r="G828" s="19">
        <v>45875</v>
      </c>
      <c r="H828" s="19">
        <v>45845</v>
      </c>
      <c r="I828" s="45">
        <v>28.51</v>
      </c>
      <c r="J828" s="45"/>
      <c r="K828" s="37"/>
      <c r="L828" s="19"/>
      <c r="M828" s="43">
        <v>1828.6599100000001</v>
      </c>
      <c r="N828" s="43"/>
      <c r="O828" s="37"/>
      <c r="Q828" s="6">
        <v>-3.9744021556E-2</v>
      </c>
      <c r="R828" s="6">
        <v>-4.7025910178999999E-2</v>
      </c>
      <c r="S828" s="6"/>
      <c r="T828" s="6"/>
      <c r="U828" s="6"/>
      <c r="V828" s="6"/>
      <c r="W828" s="6"/>
      <c r="X828" s="6"/>
      <c r="Y828" s="6"/>
      <c r="Z828" s="6"/>
      <c r="AB828" s="7"/>
      <c r="AC828" s="7"/>
      <c r="AD828" s="8"/>
      <c r="AE828" s="7">
        <v>3.2596885186999998E-2</v>
      </c>
      <c r="AF828" s="7">
        <v>3.2596885186999998E-2</v>
      </c>
      <c r="AG828" s="4"/>
      <c r="AH828" s="9"/>
      <c r="AI828" s="10"/>
    </row>
    <row r="829" spans="2:35" x14ac:dyDescent="0.2">
      <c r="B829" s="3" t="s">
        <v>299</v>
      </c>
      <c r="C829" s="3" t="s">
        <v>650</v>
      </c>
      <c r="D829" s="3" t="s">
        <v>900</v>
      </c>
      <c r="E829" s="4" t="s">
        <v>1745</v>
      </c>
      <c r="F829" s="3" t="s">
        <v>1970</v>
      </c>
      <c r="G829" s="19">
        <v>45875</v>
      </c>
      <c r="H829" s="19">
        <v>40546</v>
      </c>
      <c r="I829" s="45">
        <v>60.09</v>
      </c>
      <c r="J829" s="45">
        <v>68.723470441000003</v>
      </c>
      <c r="K829" s="37"/>
      <c r="L829" s="19">
        <v>45562</v>
      </c>
      <c r="M829" s="43">
        <v>128589.95604</v>
      </c>
      <c r="N829" s="43">
        <v>212390.58566000001</v>
      </c>
      <c r="O829" s="37"/>
      <c r="Q829" s="6">
        <v>6.5326633176000003E-3</v>
      </c>
      <c r="R829" s="6">
        <v>-7.4922530621000002E-4</v>
      </c>
      <c r="S829" s="6">
        <v>1.8129447643999999E-2</v>
      </c>
      <c r="T829" s="6">
        <v>7.6649887432999999E-3</v>
      </c>
      <c r="U829" s="6">
        <v>1.6324533706E-2</v>
      </c>
      <c r="V829" s="6">
        <v>-0.19455784674000001</v>
      </c>
      <c r="W829" s="6">
        <v>0.22072656833000001</v>
      </c>
      <c r="X829" s="6">
        <v>-0.30997769372</v>
      </c>
      <c r="Y829" s="6">
        <v>5.9031520189999999E-2</v>
      </c>
      <c r="Z829" s="6">
        <v>-1.9761263444000001E-2</v>
      </c>
      <c r="AB829" s="7">
        <v>0.25783855432000002</v>
      </c>
      <c r="AC829" s="7">
        <v>2.6618920476999999E-2</v>
      </c>
      <c r="AD829" s="8">
        <v>0.11791454231</v>
      </c>
      <c r="AE829" s="7">
        <v>0.1248617038</v>
      </c>
      <c r="AF829" s="7">
        <v>-8.8239426725E-2</v>
      </c>
      <c r="AG829" s="4">
        <v>6</v>
      </c>
      <c r="AH829" s="9">
        <v>6.3748810656999999E-2</v>
      </c>
      <c r="AI829" s="10">
        <v>4.0199999999999996</v>
      </c>
    </row>
    <row r="830" spans="2:35" x14ac:dyDescent="0.2">
      <c r="B830" s="3" t="s">
        <v>2230</v>
      </c>
      <c r="C830" s="3" t="s">
        <v>2265</v>
      </c>
      <c r="D830" s="3" t="s">
        <v>2240</v>
      </c>
      <c r="E830" s="4" t="s">
        <v>1751</v>
      </c>
      <c r="F830" s="3" t="s">
        <v>1957</v>
      </c>
      <c r="G830" s="19">
        <v>45875</v>
      </c>
      <c r="H830" s="19">
        <v>44405</v>
      </c>
      <c r="I830" s="45">
        <v>5.2</v>
      </c>
      <c r="J830" s="45">
        <v>5.96</v>
      </c>
      <c r="K830" s="37"/>
      <c r="L830" s="19">
        <v>45517</v>
      </c>
      <c r="M830" s="43">
        <v>1553.7704000000001</v>
      </c>
      <c r="N830" s="43">
        <v>2499.7226520999998</v>
      </c>
      <c r="O830" s="37"/>
      <c r="Q830" s="6">
        <v>1.1673151749999999E-2</v>
      </c>
      <c r="R830" s="6">
        <v>4.3912631263000003E-3</v>
      </c>
      <c r="S830" s="6">
        <v>-2.2556390978E-2</v>
      </c>
      <c r="T830" s="6">
        <v>-3.3020849879000003E-2</v>
      </c>
      <c r="U830" s="6">
        <v>-9.7222222223000004E-2</v>
      </c>
      <c r="V830" s="6">
        <v>-0.30810460267000001</v>
      </c>
      <c r="W830" s="6">
        <v>2.1611001965000001E-2</v>
      </c>
      <c r="X830" s="6">
        <v>-0.50909326009</v>
      </c>
      <c r="Y830" s="6">
        <v>9.9365750527999994E-2</v>
      </c>
      <c r="Z830" s="6">
        <v>2.0572966894000001E-2</v>
      </c>
      <c r="AB830" s="7">
        <v>0.44342679484999997</v>
      </c>
      <c r="AC830" s="7">
        <v>4.4050759382000003E-2</v>
      </c>
      <c r="AD830" s="8">
        <v>-9.7790769759999993E-2</v>
      </c>
      <c r="AE830" s="7">
        <v>9.1503267974999997E-2</v>
      </c>
      <c r="AF830" s="7">
        <v>-0.10116731516999999</v>
      </c>
      <c r="AG830" s="4">
        <v>8</v>
      </c>
      <c r="AH830" s="9">
        <v>0</v>
      </c>
      <c r="AI830" s="10">
        <v>0</v>
      </c>
    </row>
    <row r="831" spans="2:35" x14ac:dyDescent="0.2">
      <c r="B831" s="3" t="s">
        <v>2051</v>
      </c>
      <c r="C831" s="3" t="s">
        <v>2126</v>
      </c>
      <c r="D831" s="3" t="s">
        <v>2060</v>
      </c>
      <c r="E831" s="4" t="s">
        <v>1741</v>
      </c>
      <c r="F831" s="3" t="s">
        <v>1974</v>
      </c>
      <c r="G831" s="19">
        <v>45875</v>
      </c>
      <c r="H831" s="19">
        <v>44217</v>
      </c>
      <c r="I831" s="45">
        <v>2.2400000000000002</v>
      </c>
      <c r="J831" s="45">
        <v>2.4900000000000002</v>
      </c>
      <c r="K831" s="37"/>
      <c r="L831" s="19">
        <v>45716</v>
      </c>
      <c r="M831" s="43">
        <v>5454.9532799999997</v>
      </c>
      <c r="N831" s="43">
        <v>7123.6218435000001</v>
      </c>
      <c r="O831" s="37"/>
      <c r="Q831" s="6">
        <v>4.4843049344999997E-3</v>
      </c>
      <c r="R831" s="6">
        <v>-2.7975836892000002E-3</v>
      </c>
      <c r="S831" s="6">
        <v>-6.6666666666999996E-2</v>
      </c>
      <c r="T831" s="6">
        <v>-7.7131125568000003E-2</v>
      </c>
      <c r="U831" s="6">
        <v>0.41663172606999999</v>
      </c>
      <c r="V831" s="6">
        <v>0.20574934562</v>
      </c>
      <c r="W831" s="6">
        <v>0.44111152368000001</v>
      </c>
      <c r="X831" s="6">
        <v>-8.9592738369999994E-2</v>
      </c>
      <c r="Y831" s="6">
        <v>3.7037037038000001E-2</v>
      </c>
      <c r="Z831" s="6">
        <v>-4.1755746594999997E-2</v>
      </c>
      <c r="AB831" s="7">
        <v>0.44205884220000002</v>
      </c>
      <c r="AC831" s="7">
        <v>4.5352655577000002E-2</v>
      </c>
      <c r="AD831" s="8">
        <v>1.3654098726999999</v>
      </c>
      <c r="AE831" s="7">
        <v>0.22222222221999999</v>
      </c>
      <c r="AF831" s="7">
        <v>-0.24497991967999999</v>
      </c>
      <c r="AG831" s="4">
        <v>8</v>
      </c>
      <c r="AH831" s="9">
        <v>6.2893081761000004E-3</v>
      </c>
      <c r="AI831" s="10">
        <v>0.01</v>
      </c>
    </row>
    <row r="832" spans="2:35" x14ac:dyDescent="0.2">
      <c r="B832" s="3" t="s">
        <v>3011</v>
      </c>
      <c r="C832" s="3" t="s">
        <v>3121</v>
      </c>
      <c r="D832" s="3" t="s">
        <v>3182</v>
      </c>
      <c r="E832" s="4" t="s">
        <v>819</v>
      </c>
      <c r="F832" s="3" t="s">
        <v>1960</v>
      </c>
      <c r="G832" s="19">
        <v>45875</v>
      </c>
      <c r="H832" s="19">
        <v>45854</v>
      </c>
      <c r="I832" s="45">
        <v>1.6</v>
      </c>
      <c r="J832" s="45"/>
      <c r="K832" s="37"/>
      <c r="L832" s="19"/>
      <c r="M832" s="43">
        <v>372.2432</v>
      </c>
      <c r="N832" s="43"/>
      <c r="O832" s="37"/>
      <c r="Q832" s="6">
        <v>-1.8404907974E-2</v>
      </c>
      <c r="R832" s="6">
        <v>-2.5686796598000002E-2</v>
      </c>
      <c r="S832" s="6"/>
      <c r="T832" s="6"/>
      <c r="U832" s="6"/>
      <c r="V832" s="6"/>
      <c r="W832" s="6"/>
      <c r="X832" s="6"/>
      <c r="Y832" s="6"/>
      <c r="Z832" s="6"/>
      <c r="AB832" s="7"/>
      <c r="AC832" s="7"/>
      <c r="AD832" s="8"/>
      <c r="AE832" s="7">
        <v>-0.11111111110999999</v>
      </c>
      <c r="AF832" s="7">
        <v>-0.11111111110999999</v>
      </c>
      <c r="AG832" s="4"/>
      <c r="AH832" s="9"/>
      <c r="AI832" s="10"/>
    </row>
    <row r="833" spans="2:35" x14ac:dyDescent="0.2">
      <c r="B833" s="3" t="s">
        <v>301</v>
      </c>
      <c r="C833" s="3" t="s">
        <v>651</v>
      </c>
      <c r="D833" s="3" t="s">
        <v>902</v>
      </c>
      <c r="E833" s="4" t="s">
        <v>1743</v>
      </c>
      <c r="F833" s="3" t="s">
        <v>1996</v>
      </c>
      <c r="G833" s="19">
        <v>45875</v>
      </c>
      <c r="H833" s="19">
        <v>40546</v>
      </c>
      <c r="I833" s="45">
        <v>33.03</v>
      </c>
      <c r="J833" s="45">
        <v>41.17</v>
      </c>
      <c r="K833" s="37"/>
      <c r="L833" s="19">
        <v>45540</v>
      </c>
      <c r="M833" s="43">
        <v>45064.810799999999</v>
      </c>
      <c r="N833" s="43">
        <v>37269.591910000003</v>
      </c>
      <c r="O833" s="37"/>
      <c r="Q833" s="6">
        <v>-1.9008019006999999E-2</v>
      </c>
      <c r="R833" s="6">
        <v>-2.6289907631E-2</v>
      </c>
      <c r="S833" s="6">
        <v>2.9934518241000001E-2</v>
      </c>
      <c r="T833" s="6">
        <v>1.9470059339999998E-2</v>
      </c>
      <c r="U833" s="6">
        <v>-0.15739795917999999</v>
      </c>
      <c r="V833" s="6">
        <v>-0.36828033963000001</v>
      </c>
      <c r="W833" s="6">
        <v>-0.23682994455</v>
      </c>
      <c r="X833" s="6">
        <v>-0.76753420660000005</v>
      </c>
      <c r="Y833" s="6">
        <v>7.4845427921999996E-2</v>
      </c>
      <c r="Z833" s="6">
        <v>-3.9473557116999998E-3</v>
      </c>
      <c r="AB833" s="7">
        <v>0.23570753211000001</v>
      </c>
      <c r="AC833" s="7">
        <v>2.4229695733999999E-2</v>
      </c>
      <c r="AD833" s="8">
        <v>-0.66972300836999998</v>
      </c>
      <c r="AE833" s="7">
        <v>0.12609575185999999</v>
      </c>
      <c r="AF833" s="7">
        <v>-0.14017907106999999</v>
      </c>
      <c r="AG833" s="4">
        <v>4</v>
      </c>
      <c r="AH833" s="9">
        <v>0</v>
      </c>
      <c r="AI833" s="10">
        <v>0</v>
      </c>
    </row>
    <row r="834" spans="2:35" x14ac:dyDescent="0.2">
      <c r="B834" s="3" t="s">
        <v>2633</v>
      </c>
      <c r="C834" s="3" t="s">
        <v>2697</v>
      </c>
      <c r="D834" s="3" t="s">
        <v>2671</v>
      </c>
      <c r="E834" s="4" t="s">
        <v>1741</v>
      </c>
      <c r="F834" s="3" t="s">
        <v>1956</v>
      </c>
      <c r="G834" s="19">
        <v>45875</v>
      </c>
      <c r="H834" s="19">
        <v>45299</v>
      </c>
      <c r="I834" s="45">
        <v>2.66</v>
      </c>
      <c r="J834" s="45">
        <v>4.21</v>
      </c>
      <c r="K834" s="37"/>
      <c r="L834" s="19">
        <v>45863</v>
      </c>
      <c r="M834" s="43">
        <v>343.70657999999997</v>
      </c>
      <c r="N834" s="43">
        <v>730.14159490999998</v>
      </c>
      <c r="O834" s="37"/>
      <c r="Q834" s="6">
        <v>-7.6388888890000006E-2</v>
      </c>
      <c r="R834" s="6">
        <v>-8.3670777513000005E-2</v>
      </c>
      <c r="S834" s="6">
        <v>-0.16875000000000001</v>
      </c>
      <c r="T834" s="6">
        <v>-0.17921445890000001</v>
      </c>
      <c r="U834" s="6">
        <v>3.7079646018000001</v>
      </c>
      <c r="V834" s="6">
        <v>3.4970822212999999</v>
      </c>
      <c r="W834" s="6"/>
      <c r="X834" s="6"/>
      <c r="Y834" s="6">
        <v>2.4102564103000002</v>
      </c>
      <c r="Z834" s="6">
        <v>2.3314636266000002</v>
      </c>
      <c r="AB834" s="7">
        <v>0.96963951147000005</v>
      </c>
      <c r="AC834" s="7">
        <v>0.10090650835999999</v>
      </c>
      <c r="AD834" s="8">
        <v>6.9494887735999997</v>
      </c>
      <c r="AE834" s="7">
        <v>1.5241763644999999</v>
      </c>
      <c r="AF834" s="7">
        <v>-0.33366336633999999</v>
      </c>
      <c r="AG834" s="4">
        <v>7</v>
      </c>
      <c r="AH834" s="9">
        <v>0</v>
      </c>
      <c r="AI834" s="10">
        <v>0</v>
      </c>
    </row>
    <row r="835" spans="2:35" x14ac:dyDescent="0.2">
      <c r="B835" s="3" t="s">
        <v>302</v>
      </c>
      <c r="C835" s="3" t="s">
        <v>652</v>
      </c>
      <c r="D835" s="3" t="s">
        <v>903</v>
      </c>
      <c r="E835" s="4" t="s">
        <v>1743</v>
      </c>
      <c r="F835" s="3" t="s">
        <v>1984</v>
      </c>
      <c r="G835" s="19">
        <v>45875</v>
      </c>
      <c r="H835" s="19">
        <v>40546</v>
      </c>
      <c r="I835" s="45">
        <v>132.21</v>
      </c>
      <c r="J835" s="45">
        <v>134.21</v>
      </c>
      <c r="K835" s="37"/>
      <c r="L835" s="19">
        <v>45861</v>
      </c>
      <c r="M835" s="43">
        <v>94869.400859999994</v>
      </c>
      <c r="N835" s="43">
        <v>132855.54050999999</v>
      </c>
      <c r="O835" s="37"/>
      <c r="Q835" s="6">
        <v>1.1321043370999999E-2</v>
      </c>
      <c r="R835" s="6">
        <v>4.0391547481999999E-3</v>
      </c>
      <c r="S835" s="6">
        <v>-3.2418576592999999E-3</v>
      </c>
      <c r="T835" s="6">
        <v>-1.3706316559999999E-2</v>
      </c>
      <c r="U835" s="6">
        <v>0.23307218801999999</v>
      </c>
      <c r="V835" s="6">
        <v>2.2189807579999998E-2</v>
      </c>
      <c r="W835" s="6">
        <v>0.35225529303000003</v>
      </c>
      <c r="X835" s="6">
        <v>-0.17844896901999999</v>
      </c>
      <c r="Y835" s="6">
        <v>9.7087378641000005E-2</v>
      </c>
      <c r="Z835" s="6">
        <v>1.8294595007000002E-2</v>
      </c>
      <c r="AB835" s="7">
        <v>0.17693602803</v>
      </c>
      <c r="AC835" s="7">
        <v>1.8262268589E-2</v>
      </c>
      <c r="AD835" s="8">
        <v>1.1549632329999999</v>
      </c>
      <c r="AE835" s="7">
        <v>6.3520227110999999E-2</v>
      </c>
      <c r="AF835" s="7">
        <v>-4.6119996615999997E-2</v>
      </c>
      <c r="AG835" s="4">
        <v>4</v>
      </c>
      <c r="AH835" s="9">
        <v>0</v>
      </c>
      <c r="AI835" s="10">
        <v>0</v>
      </c>
    </row>
    <row r="836" spans="2:35" x14ac:dyDescent="0.2">
      <c r="B836" s="3" t="s">
        <v>1226</v>
      </c>
      <c r="C836" s="3" t="s">
        <v>1718</v>
      </c>
      <c r="D836" s="3" t="s">
        <v>1646</v>
      </c>
      <c r="E836" s="4" t="s">
        <v>1744</v>
      </c>
      <c r="F836" s="3" t="s">
        <v>1982</v>
      </c>
      <c r="G836" s="19">
        <v>45875</v>
      </c>
      <c r="H836" s="19">
        <v>40546</v>
      </c>
      <c r="I836" s="45">
        <v>64.61</v>
      </c>
      <c r="J836" s="45">
        <v>64.61</v>
      </c>
      <c r="K836" s="37"/>
      <c r="L836" s="19">
        <v>45875</v>
      </c>
      <c r="M836" s="43">
        <v>68836.915420000005</v>
      </c>
      <c r="N836" s="43">
        <v>90628.516659000001</v>
      </c>
      <c r="O836" s="37"/>
      <c r="Q836" s="6">
        <v>1.5880503144E-2</v>
      </c>
      <c r="R836" s="6">
        <v>8.5986145205E-3</v>
      </c>
      <c r="S836" s="6">
        <v>0.1178200692</v>
      </c>
      <c r="T836" s="6">
        <v>0.1073556103</v>
      </c>
      <c r="U836" s="6">
        <v>0.71299139994000005</v>
      </c>
      <c r="V836" s="6">
        <v>0.50210901948999997</v>
      </c>
      <c r="W836" s="6">
        <v>1.2664327784</v>
      </c>
      <c r="X836" s="6">
        <v>0.73572851639000003</v>
      </c>
      <c r="Y836" s="6">
        <v>0.49909817814000002</v>
      </c>
      <c r="Z836" s="6">
        <v>0.42030539450999999</v>
      </c>
      <c r="AB836" s="7">
        <v>0.32785743140000001</v>
      </c>
      <c r="AC836" s="7">
        <v>3.4247708300999997E-2</v>
      </c>
      <c r="AD836" s="8">
        <v>2.0999558345999998</v>
      </c>
      <c r="AE836" s="7">
        <v>0.16172168826</v>
      </c>
      <c r="AF836" s="7">
        <v>-0.12693179476999999</v>
      </c>
      <c r="AG836" s="4">
        <v>8</v>
      </c>
      <c r="AH836" s="9">
        <v>3.1857637674000003E-2</v>
      </c>
      <c r="AI836" s="10">
        <v>0.24759755999999999</v>
      </c>
    </row>
    <row r="837" spans="2:35" x14ac:dyDescent="0.2">
      <c r="B837" s="3" t="s">
        <v>18</v>
      </c>
      <c r="C837" s="3" t="s">
        <v>653</v>
      </c>
      <c r="D837" s="3" t="s">
        <v>905</v>
      </c>
      <c r="E837" s="4" t="s">
        <v>1749</v>
      </c>
      <c r="F837" s="3" t="s">
        <v>1971</v>
      </c>
      <c r="G837" s="19">
        <v>45875</v>
      </c>
      <c r="H837" s="19">
        <v>37386</v>
      </c>
      <c r="I837" s="45">
        <v>20.010000000000002</v>
      </c>
      <c r="J837" s="45">
        <v>22.1</v>
      </c>
      <c r="K837" s="37"/>
      <c r="L837" s="19">
        <v>45839</v>
      </c>
      <c r="M837" s="43">
        <v>22825.04682</v>
      </c>
      <c r="N837" s="43">
        <v>21298.920913000002</v>
      </c>
      <c r="O837" s="37"/>
      <c r="Q837" s="6">
        <v>2.5102459018000001E-2</v>
      </c>
      <c r="R837" s="6">
        <v>1.7820570394E-2</v>
      </c>
      <c r="S837" s="6">
        <v>-7.9576816925999994E-2</v>
      </c>
      <c r="T837" s="6">
        <v>-9.0041275827E-2</v>
      </c>
      <c r="U837" s="6">
        <v>0.30634496574999998</v>
      </c>
      <c r="V837" s="6">
        <v>9.5462585306000006E-2</v>
      </c>
      <c r="W837" s="6">
        <v>1.4060586651</v>
      </c>
      <c r="X837" s="6">
        <v>0.87535440302</v>
      </c>
      <c r="Y837" s="6">
        <v>0.44217567049000001</v>
      </c>
      <c r="Z837" s="6">
        <v>0.36338288685999998</v>
      </c>
      <c r="AB837" s="7">
        <v>0.29513491042000001</v>
      </c>
      <c r="AC837" s="7">
        <v>3.0470505070999999E-2</v>
      </c>
      <c r="AD837" s="8">
        <v>0.85744930426999999</v>
      </c>
      <c r="AE837" s="7">
        <v>0.13829787233999999</v>
      </c>
      <c r="AF837" s="7">
        <v>-0.12243969048</v>
      </c>
      <c r="AG837" s="4">
        <v>6</v>
      </c>
      <c r="AH837" s="9">
        <v>4.0192667509000003E-2</v>
      </c>
      <c r="AI837" s="10">
        <v>0.63584799999999997</v>
      </c>
    </row>
    <row r="838" spans="2:35" x14ac:dyDescent="0.2">
      <c r="B838" s="3" t="s">
        <v>304</v>
      </c>
      <c r="C838" s="3" t="s">
        <v>654</v>
      </c>
      <c r="D838" s="3" t="s">
        <v>906</v>
      </c>
      <c r="E838" s="4" t="s">
        <v>1768</v>
      </c>
      <c r="F838" s="3" t="s">
        <v>1978</v>
      </c>
      <c r="G838" s="19">
        <v>45875</v>
      </c>
      <c r="H838" s="19">
        <v>40546</v>
      </c>
      <c r="I838" s="45">
        <v>4.1399999999999997</v>
      </c>
      <c r="J838" s="45">
        <v>4.9793722263999998</v>
      </c>
      <c r="K838" s="37"/>
      <c r="L838" s="19">
        <v>45565</v>
      </c>
      <c r="M838" s="43">
        <v>1326.10824</v>
      </c>
      <c r="N838" s="43">
        <v>1567.9561844</v>
      </c>
      <c r="O838" s="37"/>
      <c r="Q838" s="6">
        <v>2.4213075066999998E-3</v>
      </c>
      <c r="R838" s="6">
        <v>-4.8605811170999999E-3</v>
      </c>
      <c r="S838" s="6">
        <v>9.5238095238999995E-2</v>
      </c>
      <c r="T838" s="6">
        <v>8.4773636338000002E-2</v>
      </c>
      <c r="U838" s="6">
        <v>-8.6032023952999997E-2</v>
      </c>
      <c r="V838" s="6">
        <v>-0.2969144044</v>
      </c>
      <c r="W838" s="6">
        <v>0.29898444916</v>
      </c>
      <c r="X838" s="6">
        <v>-0.23171981288999999</v>
      </c>
      <c r="Y838" s="6">
        <v>0.19080236921999999</v>
      </c>
      <c r="Z838" s="6">
        <v>0.11200958558</v>
      </c>
      <c r="AB838" s="7">
        <v>0.35157254101000002</v>
      </c>
      <c r="AC838" s="7">
        <v>3.6347671157000001E-2</v>
      </c>
      <c r="AD838" s="8">
        <v>-8.4893546134000006E-2</v>
      </c>
      <c r="AE838" s="7">
        <v>0.1209439528</v>
      </c>
      <c r="AF838" s="7">
        <v>-0.19111969111999999</v>
      </c>
      <c r="AG838" s="4">
        <v>5</v>
      </c>
      <c r="AH838" s="9">
        <v>4.2016806722999997E-2</v>
      </c>
      <c r="AI838" s="10">
        <v>0.2</v>
      </c>
    </row>
    <row r="839" spans="2:35" x14ac:dyDescent="0.2">
      <c r="B839" s="3" t="s">
        <v>2856</v>
      </c>
      <c r="C839" s="3" t="s">
        <v>2956</v>
      </c>
      <c r="D839" s="3" t="s">
        <v>2906</v>
      </c>
      <c r="E839" s="4" t="s">
        <v>1761</v>
      </c>
      <c r="F839" s="3" t="s">
        <v>1960</v>
      </c>
      <c r="G839" s="19">
        <v>45772</v>
      </c>
      <c r="H839" s="19">
        <v>45587</v>
      </c>
      <c r="I839" s="45">
        <v>1.01</v>
      </c>
      <c r="J839" s="45"/>
      <c r="K839" s="37"/>
      <c r="L839" s="19"/>
      <c r="M839" s="43">
        <v>101.09999000000001</v>
      </c>
      <c r="N839" s="43">
        <v>3305.2309780999999</v>
      </c>
      <c r="O839" s="37"/>
      <c r="Q839" s="6">
        <v>-2.8846153847000001E-2</v>
      </c>
      <c r="R839" s="6">
        <v>-3.6219298025999998E-2</v>
      </c>
      <c r="S839" s="6">
        <v>-9.8039215690999999E-3</v>
      </c>
      <c r="T839" s="6">
        <v>3.3723036097000003E-2</v>
      </c>
      <c r="U839" s="6"/>
      <c r="V839" s="6"/>
      <c r="W839" s="6"/>
      <c r="X839" s="6"/>
      <c r="Y839" s="6">
        <v>-0.64184397162999995</v>
      </c>
      <c r="Z839" s="6">
        <v>-0.58124512402999995</v>
      </c>
      <c r="AB839" s="7"/>
      <c r="AC839" s="7"/>
      <c r="AD839" s="8"/>
      <c r="AE839" s="7">
        <v>0.11602209944</v>
      </c>
      <c r="AF839" s="7">
        <v>-0.48068669528000002</v>
      </c>
      <c r="AG839" s="4"/>
      <c r="AH839" s="9"/>
      <c r="AI839" s="10"/>
    </row>
    <row r="840" spans="2:35" x14ac:dyDescent="0.2">
      <c r="B840" s="3" t="s">
        <v>2857</v>
      </c>
      <c r="C840" s="3" t="s">
        <v>2957</v>
      </c>
      <c r="D840" s="3" t="s">
        <v>2907</v>
      </c>
      <c r="E840" s="4" t="s">
        <v>1750</v>
      </c>
      <c r="F840" s="3" t="s">
        <v>1960</v>
      </c>
      <c r="G840" s="19">
        <v>45875</v>
      </c>
      <c r="H840" s="19">
        <v>45579</v>
      </c>
      <c r="I840" s="45">
        <v>0.80010000000000003</v>
      </c>
      <c r="J840" s="45"/>
      <c r="K840" s="37"/>
      <c r="L840" s="19"/>
      <c r="M840" s="43">
        <v>35.622052199999999</v>
      </c>
      <c r="N840" s="43">
        <v>57.899927255000001</v>
      </c>
      <c r="O840" s="37"/>
      <c r="Q840" s="6">
        <v>2.5506280441E-2</v>
      </c>
      <c r="R840" s="6">
        <v>1.8224391816999998E-2</v>
      </c>
      <c r="S840" s="6">
        <v>2.6690619786999999E-2</v>
      </c>
      <c r="T840" s="6">
        <v>1.6226160885999999E-2</v>
      </c>
      <c r="U840" s="6"/>
      <c r="V840" s="6"/>
      <c r="W840" s="6"/>
      <c r="X840" s="6"/>
      <c r="Y840" s="6">
        <v>-0.33876033057999999</v>
      </c>
      <c r="Z840" s="6">
        <v>-0.41755311421000002</v>
      </c>
      <c r="AB840" s="7"/>
      <c r="AC840" s="7"/>
      <c r="AD840" s="8"/>
      <c r="AE840" s="7">
        <v>0.28672511920999999</v>
      </c>
      <c r="AF840" s="7">
        <v>-0.89754445385000003</v>
      </c>
      <c r="AG840" s="4"/>
      <c r="AH840" s="9"/>
      <c r="AI840" s="10"/>
    </row>
    <row r="841" spans="2:35" x14ac:dyDescent="0.2">
      <c r="B841" s="3" t="s">
        <v>305</v>
      </c>
      <c r="C841" s="3" t="s">
        <v>655</v>
      </c>
      <c r="D841" s="3" t="s">
        <v>907</v>
      </c>
      <c r="E841" s="4" t="s">
        <v>1766</v>
      </c>
      <c r="F841" s="3" t="s">
        <v>1961</v>
      </c>
      <c r="G841" s="19">
        <v>45875</v>
      </c>
      <c r="H841" s="19">
        <v>40546</v>
      </c>
      <c r="I841" s="45">
        <v>46.18</v>
      </c>
      <c r="J841" s="45">
        <v>56.898492410000003</v>
      </c>
      <c r="K841" s="37"/>
      <c r="L841" s="19">
        <v>45722</v>
      </c>
      <c r="M841" s="43">
        <v>161014.55914</v>
      </c>
      <c r="N841" s="43">
        <v>109442.03565000001</v>
      </c>
      <c r="O841" s="37"/>
      <c r="Q841" s="6">
        <v>-3.4698996656999999E-2</v>
      </c>
      <c r="R841" s="6">
        <v>-4.1980885279999998E-2</v>
      </c>
      <c r="S841" s="6">
        <v>-4.3892339544E-2</v>
      </c>
      <c r="T841" s="6">
        <v>-5.4356798445E-2</v>
      </c>
      <c r="U841" s="6">
        <v>-5.4567574773999997E-2</v>
      </c>
      <c r="V841" s="6">
        <v>-0.26544995521999998</v>
      </c>
      <c r="W841" s="6">
        <v>4.9310793637999999E-2</v>
      </c>
      <c r="X841" s="6">
        <v>-0.48139346841000002</v>
      </c>
      <c r="Y841" s="6">
        <v>-7.2402845034999998E-5</v>
      </c>
      <c r="Z841" s="6">
        <v>-7.8865186478999996E-2</v>
      </c>
      <c r="AB841" s="7">
        <v>0.25211514228999998</v>
      </c>
      <c r="AC841" s="7">
        <v>2.5984552468000001E-2</v>
      </c>
      <c r="AD841" s="8">
        <v>-0.20201812248000001</v>
      </c>
      <c r="AE841" s="7">
        <v>0.12668463612</v>
      </c>
      <c r="AF841" s="7">
        <v>-8.3018154312000006E-2</v>
      </c>
      <c r="AG841" s="4">
        <v>6</v>
      </c>
      <c r="AH841" s="9">
        <v>4.3367065280999997E-2</v>
      </c>
      <c r="AI841" s="10">
        <v>4.4243079999999999</v>
      </c>
    </row>
    <row r="842" spans="2:35" x14ac:dyDescent="0.2">
      <c r="B842" s="3" t="s">
        <v>19</v>
      </c>
      <c r="C842" s="3" t="s">
        <v>656</v>
      </c>
      <c r="D842" s="3" t="s">
        <v>908</v>
      </c>
      <c r="E842" s="4" t="s">
        <v>1749</v>
      </c>
      <c r="F842" s="3" t="s">
        <v>1984</v>
      </c>
      <c r="G842" s="19">
        <v>45875</v>
      </c>
      <c r="H842" s="19">
        <v>40093</v>
      </c>
      <c r="I842" s="45">
        <v>4.87</v>
      </c>
      <c r="J842" s="45">
        <v>5.4005055072000001</v>
      </c>
      <c r="K842" s="37"/>
      <c r="L842" s="19">
        <v>45839</v>
      </c>
      <c r="M842" s="43">
        <v>2521.1162100000001</v>
      </c>
      <c r="N842" s="43">
        <v>2706.5000719</v>
      </c>
      <c r="O842" s="37"/>
      <c r="Q842" s="6">
        <v>1.4583333333E-2</v>
      </c>
      <c r="R842" s="6">
        <v>7.3014447097999998E-3</v>
      </c>
      <c r="S842" s="6">
        <v>-9.1638287398999999E-2</v>
      </c>
      <c r="T842" s="6">
        <v>-0.10210274630000001</v>
      </c>
      <c r="U842" s="6">
        <v>3.5346375235999997E-2</v>
      </c>
      <c r="V842" s="6">
        <v>-0.17553600521000001</v>
      </c>
      <c r="W842" s="6">
        <v>2.7820362000000001E-2</v>
      </c>
      <c r="X842" s="6">
        <v>-0.50288390005000005</v>
      </c>
      <c r="Y842" s="6">
        <v>0.30979988356999999</v>
      </c>
      <c r="Z842" s="6">
        <v>0.23100709992999999</v>
      </c>
      <c r="AB842" s="7">
        <v>0.31858225342000002</v>
      </c>
      <c r="AC842" s="7">
        <v>3.2844547169000003E-2</v>
      </c>
      <c r="AD842" s="8">
        <v>0.14830180882999999</v>
      </c>
      <c r="AE842" s="7">
        <v>0.17150870012</v>
      </c>
      <c r="AF842" s="7">
        <v>-0.12050739957000001</v>
      </c>
      <c r="AG842" s="4">
        <v>4</v>
      </c>
      <c r="AH842" s="9">
        <v>5.7459400000000001E-2</v>
      </c>
      <c r="AI842" s="10">
        <v>0.14364850000000001</v>
      </c>
    </row>
    <row r="843" spans="2:35" x14ac:dyDescent="0.2">
      <c r="B843" s="3" t="s">
        <v>306</v>
      </c>
      <c r="C843" s="3" t="s">
        <v>657</v>
      </c>
      <c r="D843" s="3" t="s">
        <v>909</v>
      </c>
      <c r="E843" s="4" t="s">
        <v>1748</v>
      </c>
      <c r="F843" s="3" t="s">
        <v>1988</v>
      </c>
      <c r="G843" s="19">
        <v>45875</v>
      </c>
      <c r="H843" s="19">
        <v>40546</v>
      </c>
      <c r="I843" s="45">
        <v>291.77999999999997</v>
      </c>
      <c r="J843" s="45">
        <v>311.93</v>
      </c>
      <c r="K843" s="37"/>
      <c r="L843" s="19">
        <v>45847</v>
      </c>
      <c r="M843" s="43">
        <v>331374.54599999997</v>
      </c>
      <c r="N843" s="43">
        <v>359378.41775999998</v>
      </c>
      <c r="O843" s="37"/>
      <c r="Q843" s="6">
        <v>2.3107402082999998E-2</v>
      </c>
      <c r="R843" s="6">
        <v>1.5825513459000001E-2</v>
      </c>
      <c r="S843" s="6">
        <v>-3.9312524696000002E-2</v>
      </c>
      <c r="T843" s="6">
        <v>-4.9776983597000002E-2</v>
      </c>
      <c r="U843" s="6">
        <v>0.45902617282000002</v>
      </c>
      <c r="V843" s="6">
        <v>0.24814379238000001</v>
      </c>
      <c r="W843" s="6">
        <v>2.2040823710000002</v>
      </c>
      <c r="X843" s="6">
        <v>1.6733781088999999</v>
      </c>
      <c r="Y843" s="6">
        <v>0.19544027392999999</v>
      </c>
      <c r="Z843" s="6">
        <v>0.11664749029</v>
      </c>
      <c r="AB843" s="7">
        <v>0.27092198902999998</v>
      </c>
      <c r="AC843" s="7">
        <v>2.8123437750000001E-2</v>
      </c>
      <c r="AD843" s="8">
        <v>1.6422480187999999</v>
      </c>
      <c r="AE843" s="7">
        <v>0.12123796757999999</v>
      </c>
      <c r="AF843" s="7">
        <v>-5.7218020388000002E-2</v>
      </c>
      <c r="AG843" s="4">
        <v>8</v>
      </c>
      <c r="AH843" s="9">
        <v>1.260225549E-2</v>
      </c>
      <c r="AI843" s="10">
        <v>2.5422530000000001</v>
      </c>
    </row>
    <row r="844" spans="2:35" x14ac:dyDescent="0.2">
      <c r="B844" s="3" t="s">
        <v>1228</v>
      </c>
      <c r="C844" s="3" t="s">
        <v>2729</v>
      </c>
      <c r="D844" s="3" t="s">
        <v>1648</v>
      </c>
      <c r="E844" s="4" t="s">
        <v>1780</v>
      </c>
      <c r="F844" s="3" t="s">
        <v>1988</v>
      </c>
      <c r="G844" s="19">
        <v>45875</v>
      </c>
      <c r="H844" s="19">
        <v>40546</v>
      </c>
      <c r="I844" s="45">
        <v>26.85</v>
      </c>
      <c r="J844" s="45">
        <v>38.925894737</v>
      </c>
      <c r="K844" s="37"/>
      <c r="L844" s="19">
        <v>45603</v>
      </c>
      <c r="M844" s="43">
        <v>5043.2892000000002</v>
      </c>
      <c r="N844" s="43">
        <v>5053.2787311000002</v>
      </c>
      <c r="O844" s="37"/>
      <c r="Q844" s="6">
        <v>-3.7105751388999998E-3</v>
      </c>
      <c r="R844" s="6">
        <v>-1.0992463762E-2</v>
      </c>
      <c r="S844" s="6">
        <v>-0.10767696909</v>
      </c>
      <c r="T844" s="6">
        <v>-0.11814142799000001</v>
      </c>
      <c r="U844" s="6">
        <v>-0.20913544511000001</v>
      </c>
      <c r="V844" s="6">
        <v>-0.42001782555</v>
      </c>
      <c r="W844" s="6">
        <v>0.31642337577000001</v>
      </c>
      <c r="X844" s="6">
        <v>-0.21428088628</v>
      </c>
      <c r="Y844" s="6">
        <v>1.3479955552E-2</v>
      </c>
      <c r="Z844" s="6">
        <v>-6.5312828081000002E-2</v>
      </c>
      <c r="AB844" s="7">
        <v>0.40611549738000002</v>
      </c>
      <c r="AC844" s="7">
        <v>3.8887642068000002E-2</v>
      </c>
      <c r="AD844" s="8">
        <v>0.33607504452999998</v>
      </c>
      <c r="AE844" s="7">
        <v>4.7827674334000002E-2</v>
      </c>
      <c r="AF844" s="7">
        <v>-0.25894793925999998</v>
      </c>
      <c r="AG844" s="4">
        <v>5</v>
      </c>
      <c r="AH844" s="9">
        <v>1.8726591760000001E-2</v>
      </c>
      <c r="AI844" s="10">
        <v>0.65</v>
      </c>
    </row>
    <row r="845" spans="2:35" x14ac:dyDescent="0.2">
      <c r="B845" s="3" t="s">
        <v>307</v>
      </c>
      <c r="C845" s="3" t="s">
        <v>658</v>
      </c>
      <c r="D845" s="3" t="s">
        <v>910</v>
      </c>
      <c r="E845" s="4" t="s">
        <v>1755</v>
      </c>
      <c r="F845" s="3" t="s">
        <v>1994</v>
      </c>
      <c r="G845" s="19">
        <v>45875</v>
      </c>
      <c r="H845" s="19">
        <v>40546</v>
      </c>
      <c r="I845" s="45">
        <v>4.9800000000000004</v>
      </c>
      <c r="J845" s="45">
        <v>8.3800000000000008</v>
      </c>
      <c r="K845" s="37"/>
      <c r="L845" s="19">
        <v>45527</v>
      </c>
      <c r="M845" s="43">
        <v>4181.8802999999998</v>
      </c>
      <c r="N845" s="43">
        <v>5740.9264999999996</v>
      </c>
      <c r="O845" s="37"/>
      <c r="Q845" s="6">
        <v>2.0120724348E-3</v>
      </c>
      <c r="R845" s="6">
        <v>-5.2698161889999998E-3</v>
      </c>
      <c r="S845" s="6">
        <v>-2.0040080152999998E-3</v>
      </c>
      <c r="T845" s="6">
        <v>-1.2468466916000001E-2</v>
      </c>
      <c r="U845" s="6">
        <v>-0.30737134910000002</v>
      </c>
      <c r="V845" s="6">
        <v>-0.51825372954000004</v>
      </c>
      <c r="W845" s="6">
        <v>-0.71929517386999997</v>
      </c>
      <c r="X845" s="6">
        <v>-1.2499994359</v>
      </c>
      <c r="Y845" s="6">
        <v>9.2105263157999995E-2</v>
      </c>
      <c r="Z845" s="6">
        <v>1.3312479524E-2</v>
      </c>
      <c r="AB845" s="7">
        <v>0.57411921190000004</v>
      </c>
      <c r="AC845" s="7">
        <v>5.9475066958999998E-2</v>
      </c>
      <c r="AD845" s="8">
        <v>-0.32144427788000002</v>
      </c>
      <c r="AE845" s="7">
        <v>0.27586206896999999</v>
      </c>
      <c r="AF845" s="7">
        <v>-0.17730496454</v>
      </c>
      <c r="AG845" s="4">
        <v>4</v>
      </c>
      <c r="AH845" s="9">
        <v>0</v>
      </c>
      <c r="AI845" s="10">
        <v>0</v>
      </c>
    </row>
    <row r="846" spans="2:35" x14ac:dyDescent="0.2">
      <c r="B846" s="3" t="s">
        <v>1024</v>
      </c>
      <c r="C846" s="3" t="s">
        <v>2601</v>
      </c>
      <c r="D846" s="3" t="s">
        <v>1342</v>
      </c>
      <c r="E846" s="4" t="s">
        <v>1751</v>
      </c>
      <c r="F846" s="3" t="s">
        <v>1961</v>
      </c>
      <c r="G846" s="19">
        <v>45175</v>
      </c>
      <c r="H846" s="19">
        <v>42136</v>
      </c>
      <c r="I846" s="45">
        <v>1.36</v>
      </c>
      <c r="J846" s="45">
        <v>10.955</v>
      </c>
      <c r="K846" s="37"/>
      <c r="L846" s="19">
        <v>44904</v>
      </c>
      <c r="M846" s="43">
        <v>30.900559999999999</v>
      </c>
      <c r="N846" s="43">
        <v>42.279974627999998</v>
      </c>
      <c r="O846" s="37"/>
      <c r="Q846" s="6">
        <v>3.8167938932000003E-2</v>
      </c>
      <c r="R846" s="6">
        <v>4.5139516688000002E-2</v>
      </c>
      <c r="S846" s="6">
        <v>-1.4492753622000001E-2</v>
      </c>
      <c r="T846" s="6">
        <v>-1.1690181954E-2</v>
      </c>
      <c r="U846" s="6">
        <v>-0.86744639375999999</v>
      </c>
      <c r="V846" s="6">
        <v>-1.0100418151999999</v>
      </c>
      <c r="W846" s="6">
        <v>-0.99640686921999999</v>
      </c>
      <c r="X846" s="6">
        <v>-1.2994509666</v>
      </c>
      <c r="Y846" s="6">
        <v>-0.54054054054</v>
      </c>
      <c r="Z846" s="6">
        <v>-0.70357739429999999</v>
      </c>
      <c r="AB846" s="7">
        <v>1.1594614099</v>
      </c>
      <c r="AC846" s="7">
        <v>9.8141750865000002E-2</v>
      </c>
      <c r="AD846" s="8"/>
      <c r="AE846" s="7">
        <v>0.28573310498999999</v>
      </c>
      <c r="AF846" s="7">
        <v>-0.69672131148000005</v>
      </c>
      <c r="AG846" s="4">
        <v>3</v>
      </c>
      <c r="AH846" s="9">
        <v>0</v>
      </c>
      <c r="AI846" s="10">
        <v>0</v>
      </c>
    </row>
    <row r="847" spans="2:35" x14ac:dyDescent="0.2">
      <c r="B847" s="3" t="s">
        <v>309</v>
      </c>
      <c r="C847" s="3" t="s">
        <v>659</v>
      </c>
      <c r="D847" s="3" t="s">
        <v>912</v>
      </c>
      <c r="E847" s="4" t="s">
        <v>1768</v>
      </c>
      <c r="F847" s="3" t="s">
        <v>1978</v>
      </c>
      <c r="G847" s="19">
        <v>45875</v>
      </c>
      <c r="H847" s="19">
        <v>40546</v>
      </c>
      <c r="I847" s="45">
        <v>47.61</v>
      </c>
      <c r="J847" s="45">
        <v>72.487265195000006</v>
      </c>
      <c r="K847" s="37"/>
      <c r="L847" s="19">
        <v>45519</v>
      </c>
      <c r="M847" s="43">
        <v>48762.209609999998</v>
      </c>
      <c r="N847" s="43">
        <v>45744.828334999998</v>
      </c>
      <c r="O847" s="37"/>
      <c r="Q847" s="6">
        <v>-2.8367346939000001E-2</v>
      </c>
      <c r="R847" s="6">
        <v>-3.5649235563000002E-2</v>
      </c>
      <c r="S847" s="6">
        <v>0.12155477031</v>
      </c>
      <c r="T847" s="6">
        <v>0.11109031141</v>
      </c>
      <c r="U847" s="6">
        <v>-0.33657505151</v>
      </c>
      <c r="V847" s="6">
        <v>-0.54745743194999996</v>
      </c>
      <c r="W847" s="6">
        <v>0.30037969504000001</v>
      </c>
      <c r="X847" s="6">
        <v>-0.23032456701000001</v>
      </c>
      <c r="Y847" s="6">
        <v>-2.243741137E-2</v>
      </c>
      <c r="Z847" s="6">
        <v>-0.101230195</v>
      </c>
      <c r="AB847" s="7">
        <v>0.4065129489</v>
      </c>
      <c r="AC847" s="7">
        <v>4.2064959313E-2</v>
      </c>
      <c r="AD847" s="8">
        <v>-0.73053270370000001</v>
      </c>
      <c r="AE847" s="7">
        <v>0.15537950421999999</v>
      </c>
      <c r="AF847" s="7">
        <v>-0.18274894811</v>
      </c>
      <c r="AG847" s="4">
        <v>6</v>
      </c>
      <c r="AH847" s="9">
        <v>2.1569156107000002E-2</v>
      </c>
      <c r="AI847" s="10">
        <v>1.6</v>
      </c>
    </row>
    <row r="848" spans="2:35" x14ac:dyDescent="0.2">
      <c r="B848" s="3" t="s">
        <v>310</v>
      </c>
      <c r="C848" s="3" t="s">
        <v>660</v>
      </c>
      <c r="D848" s="3" t="s">
        <v>913</v>
      </c>
      <c r="E848" s="4" t="s">
        <v>1754</v>
      </c>
      <c r="F848" s="3" t="s">
        <v>1990</v>
      </c>
      <c r="G848" s="19">
        <v>45875</v>
      </c>
      <c r="H848" s="19">
        <v>40546</v>
      </c>
      <c r="I848" s="45">
        <v>5.5</v>
      </c>
      <c r="J848" s="45">
        <v>8.9556267519000006</v>
      </c>
      <c r="K848" s="37"/>
      <c r="L848" s="19">
        <v>45657</v>
      </c>
      <c r="M848" s="43">
        <v>7.8704999999999998</v>
      </c>
      <c r="N848" s="43">
        <v>23.509923447999999</v>
      </c>
      <c r="O848" s="37"/>
      <c r="Q848" s="6"/>
      <c r="R848" s="6"/>
      <c r="S848" s="6">
        <v>-7.0945945945999997E-2</v>
      </c>
      <c r="T848" s="6">
        <v>-8.1410404847000004E-2</v>
      </c>
      <c r="U848" s="6">
        <v>-0.23645348071</v>
      </c>
      <c r="V848" s="6">
        <v>-0.44733586116000001</v>
      </c>
      <c r="W848" s="6">
        <v>-0.34755173113999999</v>
      </c>
      <c r="X848" s="6">
        <v>-0.87825599319000003</v>
      </c>
      <c r="Y848" s="6">
        <v>-0.38586096179000001</v>
      </c>
      <c r="Z848" s="6">
        <v>-0.46465374541999999</v>
      </c>
      <c r="AB848" s="7">
        <v>0.49701720824000001</v>
      </c>
      <c r="AC848" s="7">
        <v>5.4143365539000003E-2</v>
      </c>
      <c r="AD848" s="8">
        <v>-0.31569114660000003</v>
      </c>
      <c r="AE848" s="7">
        <v>0.21596929184999999</v>
      </c>
      <c r="AF848" s="7">
        <v>-0.17613636363999999</v>
      </c>
      <c r="AG848" s="4">
        <v>4</v>
      </c>
      <c r="AH848" s="9">
        <v>3.4946236558999998E-2</v>
      </c>
      <c r="AI848" s="10">
        <v>0.26</v>
      </c>
    </row>
    <row r="849" spans="2:35" x14ac:dyDescent="0.2">
      <c r="B849" s="3" t="s">
        <v>311</v>
      </c>
      <c r="C849" s="3" t="s">
        <v>2512</v>
      </c>
      <c r="D849" s="3" t="s">
        <v>914</v>
      </c>
      <c r="E849" s="4" t="s">
        <v>1761</v>
      </c>
      <c r="F849" s="3" t="s">
        <v>1957</v>
      </c>
      <c r="G849" s="19">
        <v>45875</v>
      </c>
      <c r="H849" s="19">
        <v>41866</v>
      </c>
      <c r="I849" s="45">
        <v>147.54</v>
      </c>
      <c r="J849" s="45">
        <v>170.4</v>
      </c>
      <c r="K849" s="37"/>
      <c r="L849" s="19">
        <v>45813</v>
      </c>
      <c r="M849" s="43">
        <v>898356.60108000005</v>
      </c>
      <c r="N849" s="43">
        <v>674515.98222000001</v>
      </c>
      <c r="O849" s="37"/>
      <c r="Q849" s="6">
        <v>-2.5752773374999999E-2</v>
      </c>
      <c r="R849" s="6">
        <v>-3.3034661998000002E-2</v>
      </c>
      <c r="S849" s="6">
        <v>-1.2912290091000001E-2</v>
      </c>
      <c r="T849" s="6">
        <v>-2.3376748993000001E-2</v>
      </c>
      <c r="U849" s="6">
        <v>1.4330474933999999</v>
      </c>
      <c r="V849" s="6">
        <v>1.222165113</v>
      </c>
      <c r="W849" s="6">
        <v>0.68482356972000002</v>
      </c>
      <c r="X849" s="6">
        <v>0.15411930767000001</v>
      </c>
      <c r="Y849" s="6">
        <v>0.39057492930999999</v>
      </c>
      <c r="Z849" s="6">
        <v>0.31178214568000001</v>
      </c>
      <c r="AB849" s="7">
        <v>0.4516972675</v>
      </c>
      <c r="AC849" s="7">
        <v>4.6944552544999997E-2</v>
      </c>
      <c r="AD849" s="8">
        <v>3.2832845821999999</v>
      </c>
      <c r="AE849" s="7">
        <v>0.20999468367999999</v>
      </c>
      <c r="AF849" s="7">
        <v>-6.7662565904999999E-2</v>
      </c>
      <c r="AG849" s="4">
        <v>8</v>
      </c>
      <c r="AH849" s="9">
        <v>0</v>
      </c>
      <c r="AI849" s="10">
        <v>0</v>
      </c>
    </row>
    <row r="850" spans="2:35" x14ac:dyDescent="0.2">
      <c r="B850" s="3" t="s">
        <v>312</v>
      </c>
      <c r="C850" s="3" t="s">
        <v>661</v>
      </c>
      <c r="D850" s="3" t="s">
        <v>915</v>
      </c>
      <c r="E850" s="4" t="s">
        <v>1743</v>
      </c>
      <c r="F850" s="3" t="s">
        <v>1970</v>
      </c>
      <c r="G850" s="19">
        <v>45875</v>
      </c>
      <c r="H850" s="19">
        <v>40546</v>
      </c>
      <c r="I850" s="45">
        <v>16.600000000000001</v>
      </c>
      <c r="J850" s="45">
        <v>20.53</v>
      </c>
      <c r="K850" s="37"/>
      <c r="L850" s="19">
        <v>45587</v>
      </c>
      <c r="M850" s="43">
        <v>10999.741</v>
      </c>
      <c r="N850" s="43">
        <v>10216.520987</v>
      </c>
      <c r="O850" s="37"/>
      <c r="Q850" s="6">
        <v>9.1185410328999995E-3</v>
      </c>
      <c r="R850" s="6">
        <v>1.8366524091E-3</v>
      </c>
      <c r="S850" s="6">
        <v>9.0670170827999996E-2</v>
      </c>
      <c r="T850" s="6">
        <v>8.0205711927000004E-2</v>
      </c>
      <c r="U850" s="6">
        <v>5.7998725302000002E-2</v>
      </c>
      <c r="V850" s="6">
        <v>-0.15288365513999999</v>
      </c>
      <c r="W850" s="6">
        <v>0.18826055833999999</v>
      </c>
      <c r="X850" s="6">
        <v>-0.34244370370999999</v>
      </c>
      <c r="Y850" s="6">
        <v>0.45486415424999999</v>
      </c>
      <c r="Z850" s="6">
        <v>0.37607137062000001</v>
      </c>
      <c r="AB850" s="7">
        <v>0.49783505446999998</v>
      </c>
      <c r="AC850" s="7">
        <v>5.0972344645999999E-2</v>
      </c>
      <c r="AD850" s="8">
        <v>0.53241551663999998</v>
      </c>
      <c r="AE850" s="7">
        <v>0.18337408313</v>
      </c>
      <c r="AF850" s="7">
        <v>-0.20708825573</v>
      </c>
      <c r="AG850" s="4">
        <v>7</v>
      </c>
      <c r="AH850" s="9">
        <v>0</v>
      </c>
      <c r="AI850" s="10">
        <v>0</v>
      </c>
    </row>
    <row r="851" spans="2:35" x14ac:dyDescent="0.2">
      <c r="B851" s="3" t="s">
        <v>1229</v>
      </c>
      <c r="C851" s="3" t="s">
        <v>2249</v>
      </c>
      <c r="D851" s="3" t="s">
        <v>1649</v>
      </c>
      <c r="E851" s="4" t="s">
        <v>1744</v>
      </c>
      <c r="F851" s="3" t="s">
        <v>1972</v>
      </c>
      <c r="G851" s="19">
        <v>45875</v>
      </c>
      <c r="H851" s="19">
        <v>37601</v>
      </c>
      <c r="I851" s="45">
        <v>147.27000000000001</v>
      </c>
      <c r="J851" s="45">
        <v>157.01</v>
      </c>
      <c r="K851" s="37"/>
      <c r="L851" s="19">
        <v>45869</v>
      </c>
      <c r="M851" s="43">
        <v>555125.42879999999</v>
      </c>
      <c r="N851" s="43">
        <v>561875.57377000002</v>
      </c>
      <c r="O851" s="37"/>
      <c r="Q851" s="6">
        <v>-2.9458283907000001E-2</v>
      </c>
      <c r="R851" s="6">
        <v>-3.6740172531000002E-2</v>
      </c>
      <c r="S851" s="6">
        <v>-1.4520877943999999E-2</v>
      </c>
      <c r="T851" s="6">
        <v>-2.4985336845000001E-2</v>
      </c>
      <c r="U851" s="6">
        <v>0.61598051958</v>
      </c>
      <c r="V851" s="6">
        <v>0.40509813912999998</v>
      </c>
      <c r="W851" s="6">
        <v>1.0284279878</v>
      </c>
      <c r="X851" s="6">
        <v>0.49772372576000001</v>
      </c>
      <c r="Y851" s="6">
        <v>0.72939936527000004</v>
      </c>
      <c r="Z851" s="6">
        <v>0.65060658162999996</v>
      </c>
      <c r="AB851" s="7">
        <v>0.41585677448000002</v>
      </c>
      <c r="AC851" s="7">
        <v>4.2626354031999998E-2</v>
      </c>
      <c r="AD851" s="8">
        <v>1.7725656703999999</v>
      </c>
      <c r="AE851" s="7">
        <v>0.29561682962000002</v>
      </c>
      <c r="AF851" s="7">
        <v>-0.15959495741999999</v>
      </c>
      <c r="AG851" s="4">
        <v>7</v>
      </c>
      <c r="AH851" s="9">
        <v>3.0529461997999999E-2</v>
      </c>
      <c r="AI851" s="10">
        <v>2.86</v>
      </c>
    </row>
    <row r="852" spans="2:35" x14ac:dyDescent="0.2">
      <c r="B852" s="3" t="s">
        <v>1230</v>
      </c>
      <c r="C852" s="3" t="s">
        <v>1719</v>
      </c>
      <c r="D852" s="3" t="s">
        <v>1650</v>
      </c>
      <c r="E852" s="4" t="s">
        <v>1769</v>
      </c>
      <c r="F852" s="3" t="s">
        <v>1978</v>
      </c>
      <c r="G852" s="19">
        <v>45875</v>
      </c>
      <c r="H852" s="19">
        <v>40546</v>
      </c>
      <c r="I852" s="45">
        <v>7.46</v>
      </c>
      <c r="J852" s="45">
        <v>11.703268931</v>
      </c>
      <c r="K852" s="37"/>
      <c r="L852" s="19">
        <v>45565</v>
      </c>
      <c r="M852" s="43">
        <v>1212.8990200000001</v>
      </c>
      <c r="N852" s="43">
        <v>729.91907308999998</v>
      </c>
      <c r="O852" s="37"/>
      <c r="Q852" s="6">
        <v>2.5429553265000002E-2</v>
      </c>
      <c r="R852" s="6">
        <v>1.8147664641E-2</v>
      </c>
      <c r="S852" s="6">
        <v>0.15301391035</v>
      </c>
      <c r="T852" s="6">
        <v>0.14254945145</v>
      </c>
      <c r="U852" s="6">
        <v>-0.19147244065999999</v>
      </c>
      <c r="V852" s="6">
        <v>-0.40235482109999998</v>
      </c>
      <c r="W852" s="6">
        <v>0.29249024493999998</v>
      </c>
      <c r="X852" s="6">
        <v>-0.23821401711000001</v>
      </c>
      <c r="Y852" s="6">
        <v>9.7461780257000002E-2</v>
      </c>
      <c r="Z852" s="6">
        <v>1.8668996622999999E-2</v>
      </c>
      <c r="AB852" s="7">
        <v>0.41237988605999998</v>
      </c>
      <c r="AC852" s="7">
        <v>4.2492735158999997E-2</v>
      </c>
      <c r="AD852" s="8">
        <v>-0.28479305721999998</v>
      </c>
      <c r="AE852" s="7">
        <v>0.10657193605</v>
      </c>
      <c r="AF852" s="7">
        <v>-0.22785829308</v>
      </c>
      <c r="AG852" s="4">
        <v>5</v>
      </c>
      <c r="AH852" s="9">
        <v>6.6066066066000004E-2</v>
      </c>
      <c r="AI852" s="10">
        <v>0.66</v>
      </c>
    </row>
    <row r="853" spans="2:35" x14ac:dyDescent="0.2">
      <c r="B853" s="3" t="s">
        <v>1231</v>
      </c>
      <c r="C853" s="3" t="s">
        <v>2330</v>
      </c>
      <c r="D853" s="3" t="s">
        <v>1651</v>
      </c>
      <c r="E853" s="4" t="s">
        <v>1741</v>
      </c>
      <c r="F853" s="3" t="s">
        <v>1962</v>
      </c>
      <c r="G853" s="19">
        <v>45407</v>
      </c>
      <c r="H853" s="19">
        <v>42999</v>
      </c>
      <c r="I853" s="45">
        <v>0.40489999999999998</v>
      </c>
      <c r="J853" s="45">
        <v>1.6</v>
      </c>
      <c r="K853" s="37"/>
      <c r="L853" s="19">
        <v>45218</v>
      </c>
      <c r="M853" s="43">
        <v>124.5901594</v>
      </c>
      <c r="N853" s="43">
        <v>148.62740889</v>
      </c>
      <c r="O853" s="37"/>
      <c r="Q853" s="6">
        <v>5.1688311686999999E-2</v>
      </c>
      <c r="R853" s="6">
        <v>5.6264749636999997E-2</v>
      </c>
      <c r="S853" s="6">
        <v>-3.8242280284999999E-2</v>
      </c>
      <c r="T853" s="6">
        <v>-5.7080107399000001E-3</v>
      </c>
      <c r="U853" s="6">
        <v>-0.42165404942000001</v>
      </c>
      <c r="V853" s="6">
        <v>-0.66155551395000001</v>
      </c>
      <c r="W853" s="6">
        <v>-0.98284322034000005</v>
      </c>
      <c r="X853" s="6">
        <v>-1.1905500839000001</v>
      </c>
      <c r="Y853" s="6">
        <v>-0.28336283186</v>
      </c>
      <c r="Z853" s="6">
        <v>-0.34176952560000001</v>
      </c>
      <c r="AB853" s="7">
        <v>1.8326488544999999</v>
      </c>
      <c r="AC853" s="7">
        <v>0.27212074180000001</v>
      </c>
      <c r="AD853" s="8"/>
      <c r="AE853" s="7">
        <v>1.4877149877</v>
      </c>
      <c r="AF853" s="7">
        <v>-0.36653696497999999</v>
      </c>
      <c r="AG853" s="4">
        <v>5</v>
      </c>
      <c r="AH853" s="9">
        <v>0</v>
      </c>
      <c r="AI853" s="10">
        <v>0</v>
      </c>
    </row>
    <row r="854" spans="2:35" x14ac:dyDescent="0.2">
      <c r="B854" s="3" t="s">
        <v>1232</v>
      </c>
      <c r="C854" s="3" t="s">
        <v>2713</v>
      </c>
      <c r="D854" s="3" t="s">
        <v>1652</v>
      </c>
      <c r="E854" s="4" t="s">
        <v>1741</v>
      </c>
      <c r="F854" s="3" t="s">
        <v>1967</v>
      </c>
      <c r="G854" s="19">
        <v>45875</v>
      </c>
      <c r="H854" s="19">
        <v>43174</v>
      </c>
      <c r="I854" s="45">
        <v>2.36</v>
      </c>
      <c r="J854" s="45">
        <v>14.5</v>
      </c>
      <c r="K854" s="37"/>
      <c r="L854" s="19">
        <v>45546</v>
      </c>
      <c r="M854" s="43">
        <v>216.57955999999999</v>
      </c>
      <c r="N854" s="43">
        <v>1207.7325661</v>
      </c>
      <c r="O854" s="37"/>
      <c r="Q854" s="6">
        <v>-8.8803088803000002E-2</v>
      </c>
      <c r="R854" s="6">
        <v>-9.6084977427000007E-2</v>
      </c>
      <c r="S854" s="6">
        <v>-0.21333333333000001</v>
      </c>
      <c r="T854" s="6">
        <v>-0.22379779222999999</v>
      </c>
      <c r="U854" s="6">
        <v>-0.75878986100000001</v>
      </c>
      <c r="V854" s="6">
        <v>-0.96967224143999997</v>
      </c>
      <c r="W854" s="6">
        <v>-0.79655172413999997</v>
      </c>
      <c r="X854" s="6">
        <v>-1.3272559862</v>
      </c>
      <c r="Y854" s="6">
        <v>-0.77943925234</v>
      </c>
      <c r="Z854" s="6">
        <v>-0.85823203596999997</v>
      </c>
      <c r="AB854" s="7">
        <v>1.2999105237999999</v>
      </c>
      <c r="AC854" s="7">
        <v>0.11010040141999999</v>
      </c>
      <c r="AD854" s="8">
        <v>-0.49547611998000002</v>
      </c>
      <c r="AE854" s="7">
        <v>0.19686800895000001</v>
      </c>
      <c r="AF854" s="7">
        <v>-0.67160087718999995</v>
      </c>
      <c r="AG854" s="4">
        <v>4</v>
      </c>
      <c r="AH854" s="9">
        <v>0</v>
      </c>
      <c r="AI854" s="10">
        <v>0</v>
      </c>
    </row>
    <row r="855" spans="2:35" x14ac:dyDescent="0.2">
      <c r="B855" s="3" t="s">
        <v>313</v>
      </c>
      <c r="C855" s="3" t="s">
        <v>662</v>
      </c>
      <c r="D855" s="3" t="s">
        <v>916</v>
      </c>
      <c r="E855" s="4" t="s">
        <v>1745</v>
      </c>
      <c r="F855" s="3" t="s">
        <v>1972</v>
      </c>
      <c r="G855" s="19">
        <v>45875</v>
      </c>
      <c r="H855" s="19">
        <v>40546</v>
      </c>
      <c r="I855" s="45">
        <v>29.38</v>
      </c>
      <c r="J855" s="45">
        <v>38.068020515999997</v>
      </c>
      <c r="K855" s="37"/>
      <c r="L855" s="19">
        <v>45534</v>
      </c>
      <c r="M855" s="43">
        <v>46525.639159999999</v>
      </c>
      <c r="N855" s="43">
        <v>49578.252305000002</v>
      </c>
      <c r="O855" s="37"/>
      <c r="Q855" s="6">
        <v>-1.5415549597E-2</v>
      </c>
      <c r="R855" s="6">
        <v>-2.2697438221E-2</v>
      </c>
      <c r="S855" s="6">
        <v>-8.8144009930999995E-2</v>
      </c>
      <c r="T855" s="6">
        <v>-9.8608468832000001E-2</v>
      </c>
      <c r="U855" s="6">
        <v>-0.15053272943000001</v>
      </c>
      <c r="V855" s="6">
        <v>-0.36141510986999997</v>
      </c>
      <c r="W855" s="6">
        <v>-0.32507294392000002</v>
      </c>
      <c r="X855" s="6">
        <v>-0.85577720596999995</v>
      </c>
      <c r="Y855" s="6">
        <v>8.1872166418000006E-2</v>
      </c>
      <c r="Z855" s="6">
        <v>3.0793827845999999E-3</v>
      </c>
      <c r="AB855" s="7">
        <v>0.46510180713999999</v>
      </c>
      <c r="AC855" s="7">
        <v>4.8124002546000001E-2</v>
      </c>
      <c r="AD855" s="8">
        <v>-0.20086630615000001</v>
      </c>
      <c r="AE855" s="7">
        <v>0.22295554513999999</v>
      </c>
      <c r="AF855" s="7">
        <v>-0.15875216638</v>
      </c>
      <c r="AG855" s="4">
        <v>3</v>
      </c>
      <c r="AH855" s="9">
        <v>1.3659647125E-2</v>
      </c>
      <c r="AI855" s="10">
        <v>0.48</v>
      </c>
    </row>
    <row r="856" spans="2:35" x14ac:dyDescent="0.2">
      <c r="B856" s="3" t="s">
        <v>1156</v>
      </c>
      <c r="C856" s="3" t="s">
        <v>2311</v>
      </c>
      <c r="D856" s="3" t="s">
        <v>1474</v>
      </c>
      <c r="E856" s="4" t="s">
        <v>1751</v>
      </c>
      <c r="F856" s="3" t="s">
        <v>1972</v>
      </c>
      <c r="G856" s="19">
        <v>45875</v>
      </c>
      <c r="H856" s="19">
        <v>40546</v>
      </c>
      <c r="I856" s="45">
        <v>58.74</v>
      </c>
      <c r="J856" s="45">
        <v>58.74</v>
      </c>
      <c r="K856" s="37"/>
      <c r="L856" s="19">
        <v>45875</v>
      </c>
      <c r="M856" s="43">
        <v>113141.05242000001</v>
      </c>
      <c r="N856" s="43">
        <v>111837.10980000001</v>
      </c>
      <c r="O856" s="37"/>
      <c r="Q856" s="6">
        <v>1.9968744573000002E-2</v>
      </c>
      <c r="R856" s="6">
        <v>1.2686855949E-2</v>
      </c>
      <c r="S856" s="6">
        <v>5.0241373144999997E-2</v>
      </c>
      <c r="T856" s="6">
        <v>3.9776914243999997E-2</v>
      </c>
      <c r="U856" s="6">
        <v>0.43000236633</v>
      </c>
      <c r="V856" s="6">
        <v>0.21911998589000001</v>
      </c>
      <c r="W856" s="6"/>
      <c r="X856" s="6"/>
      <c r="Y856" s="6">
        <v>7.9382579933999997E-2</v>
      </c>
      <c r="Z856" s="6">
        <v>5.8979630011999999E-4</v>
      </c>
      <c r="AB856" s="7">
        <v>0.31939766364</v>
      </c>
      <c r="AC856" s="7">
        <v>3.3319975720999997E-2</v>
      </c>
      <c r="AD856" s="8">
        <v>1.3148785108000001</v>
      </c>
      <c r="AE856" s="7">
        <v>0.13829093280999999</v>
      </c>
      <c r="AF856" s="7">
        <v>-0.10447178285</v>
      </c>
      <c r="AG856" s="4">
        <v>9</v>
      </c>
      <c r="AH856" s="9">
        <v>1.0620289854999999E-2</v>
      </c>
      <c r="AI856" s="10">
        <v>0.43968000000000002</v>
      </c>
    </row>
    <row r="857" spans="2:35" x14ac:dyDescent="0.2">
      <c r="B857" s="3" t="s">
        <v>2231</v>
      </c>
      <c r="C857" s="3" t="s">
        <v>2329</v>
      </c>
      <c r="D857" s="3" t="s">
        <v>2241</v>
      </c>
      <c r="E857" s="4" t="s">
        <v>1741</v>
      </c>
      <c r="F857" s="3" t="s">
        <v>700</v>
      </c>
      <c r="G857" s="19">
        <v>45875</v>
      </c>
      <c r="H857" s="19">
        <v>44384</v>
      </c>
      <c r="I857" s="45">
        <v>1.74</v>
      </c>
      <c r="J857" s="45">
        <v>2.4500000000000002</v>
      </c>
      <c r="K857" s="37"/>
      <c r="L857" s="19">
        <v>45567</v>
      </c>
      <c r="M857" s="43">
        <v>1.653</v>
      </c>
      <c r="N857" s="43">
        <v>22.219583290999999</v>
      </c>
      <c r="O857" s="37"/>
      <c r="Q857" s="6">
        <v>1.7543859649000001E-2</v>
      </c>
      <c r="R857" s="6">
        <v>1.0261971025E-2</v>
      </c>
      <c r="S857" s="6">
        <v>-9.6103896103999997E-2</v>
      </c>
      <c r="T857" s="6">
        <v>-0.106568355</v>
      </c>
      <c r="U857" s="6">
        <v>-0.16746411483000001</v>
      </c>
      <c r="V857" s="6">
        <v>-0.37834649527999997</v>
      </c>
      <c r="W857" s="6">
        <v>-0.50985915493</v>
      </c>
      <c r="X857" s="6">
        <v>-1.040563417</v>
      </c>
      <c r="Y857" s="6">
        <v>-3.8674033149000003E-2</v>
      </c>
      <c r="Z857" s="6">
        <v>-0.11746681678</v>
      </c>
      <c r="AB857" s="7">
        <v>0.62092111585999998</v>
      </c>
      <c r="AC857" s="7">
        <v>6.4602572474999995E-2</v>
      </c>
      <c r="AD857" s="8">
        <v>0.15895329560999999</v>
      </c>
      <c r="AE857" s="7">
        <v>0.12506035732000001</v>
      </c>
      <c r="AF857" s="7">
        <v>-0.11443808405</v>
      </c>
      <c r="AG857" s="4">
        <v>6</v>
      </c>
      <c r="AH857" s="9">
        <v>0</v>
      </c>
      <c r="AI857" s="10">
        <v>0</v>
      </c>
    </row>
    <row r="858" spans="2:35" x14ac:dyDescent="0.2">
      <c r="B858" s="3" t="s">
        <v>314</v>
      </c>
      <c r="C858" s="3" t="s">
        <v>2812</v>
      </c>
      <c r="D858" s="3" t="s">
        <v>917</v>
      </c>
      <c r="E858" s="4" t="s">
        <v>1766</v>
      </c>
      <c r="F858" s="3" t="s">
        <v>1972</v>
      </c>
      <c r="G858" s="19">
        <v>45875</v>
      </c>
      <c r="H858" s="19">
        <v>40655</v>
      </c>
      <c r="I858" s="45">
        <v>1.26</v>
      </c>
      <c r="J858" s="45">
        <v>5.39</v>
      </c>
      <c r="K858" s="37"/>
      <c r="L858" s="19">
        <v>45852</v>
      </c>
      <c r="M858" s="43">
        <v>4324.6513800000002</v>
      </c>
      <c r="N858" s="43">
        <v>13921.131869999999</v>
      </c>
      <c r="O858" s="37"/>
      <c r="Q858" s="6">
        <v>-4.5454545454000003E-2</v>
      </c>
      <c r="R858" s="6">
        <v>-5.2736434078000001E-2</v>
      </c>
      <c r="S858" s="6">
        <v>-0.11888111888</v>
      </c>
      <c r="T858" s="6">
        <v>-0.12934557778</v>
      </c>
      <c r="U858" s="6">
        <v>-4.1460631418999999E-2</v>
      </c>
      <c r="V858" s="6">
        <v>-0.25234301186000002</v>
      </c>
      <c r="W858" s="6">
        <v>-0.86153846154000002</v>
      </c>
      <c r="X858" s="6">
        <v>-1.3922427235999999</v>
      </c>
      <c r="Y858" s="6">
        <v>-0.63896848137999995</v>
      </c>
      <c r="Z858" s="6">
        <v>-0.71776126501000004</v>
      </c>
      <c r="AB858" s="7">
        <v>1.3737036550999999</v>
      </c>
      <c r="AC858" s="7">
        <v>0.17805931556999999</v>
      </c>
      <c r="AD858" s="8">
        <v>0.95567534334000004</v>
      </c>
      <c r="AE858" s="7">
        <v>0.24166666667</v>
      </c>
      <c r="AF858" s="7">
        <v>-0.24840764331000001</v>
      </c>
      <c r="AG858" s="4">
        <v>3</v>
      </c>
      <c r="AH858" s="9">
        <v>0</v>
      </c>
      <c r="AI858" s="10">
        <v>0</v>
      </c>
    </row>
    <row r="859" spans="2:35" x14ac:dyDescent="0.2">
      <c r="B859" s="3" t="s">
        <v>315</v>
      </c>
      <c r="C859" s="3" t="s">
        <v>2513</v>
      </c>
      <c r="D859" s="3" t="s">
        <v>918</v>
      </c>
      <c r="E859" s="4" t="s">
        <v>1758</v>
      </c>
      <c r="F859" s="3" t="s">
        <v>1978</v>
      </c>
      <c r="G859" s="19">
        <v>45875</v>
      </c>
      <c r="H859" s="19">
        <v>40546</v>
      </c>
      <c r="I859" s="45">
        <v>9.3800000000000008</v>
      </c>
      <c r="J859" s="45">
        <v>10.751761064</v>
      </c>
      <c r="K859" s="37"/>
      <c r="L859" s="19">
        <v>45567</v>
      </c>
      <c r="M859" s="43">
        <v>8212.2556600000007</v>
      </c>
      <c r="N859" s="43">
        <v>9274.1811364000005</v>
      </c>
      <c r="O859" s="37"/>
      <c r="Q859" s="6">
        <v>-8.4566596196999997E-3</v>
      </c>
      <c r="R859" s="6">
        <v>-1.5738548243E-2</v>
      </c>
      <c r="S859" s="6">
        <v>5.3932584270999999E-2</v>
      </c>
      <c r="T859" s="6">
        <v>4.3468125369999999E-2</v>
      </c>
      <c r="U859" s="6">
        <v>-6.1708434674000001E-2</v>
      </c>
      <c r="V859" s="6">
        <v>-0.27259081512</v>
      </c>
      <c r="W859" s="6">
        <v>0.27021199909999999</v>
      </c>
      <c r="X859" s="6">
        <v>-0.26049226295</v>
      </c>
      <c r="Y859" s="6">
        <v>-2.2568489551E-2</v>
      </c>
      <c r="Z859" s="6">
        <v>-0.10136127318</v>
      </c>
      <c r="AB859" s="7">
        <v>0.29782738704</v>
      </c>
      <c r="AC859" s="7">
        <v>3.0702380710000001E-2</v>
      </c>
      <c r="AD859" s="8">
        <v>-0.12428880511</v>
      </c>
      <c r="AE859" s="7">
        <v>0.10204081632000001</v>
      </c>
      <c r="AF859" s="7">
        <v>-0.14407582937999999</v>
      </c>
      <c r="AG859" s="4">
        <v>5</v>
      </c>
      <c r="AH859" s="9">
        <v>9.6342551292999998E-2</v>
      </c>
      <c r="AI859" s="10">
        <v>1.08</v>
      </c>
    </row>
    <row r="860" spans="2:35" x14ac:dyDescent="0.2">
      <c r="B860" s="3" t="s">
        <v>1166</v>
      </c>
      <c r="C860" s="3" t="s">
        <v>2450</v>
      </c>
      <c r="D860" s="3" t="s">
        <v>1483</v>
      </c>
      <c r="E860" s="4" t="s">
        <v>1751</v>
      </c>
      <c r="F860" s="3" t="s">
        <v>1988</v>
      </c>
      <c r="G860" s="19">
        <v>44404</v>
      </c>
      <c r="H860" s="19">
        <v>40546</v>
      </c>
      <c r="I860" s="45">
        <v>6.74</v>
      </c>
      <c r="J860" s="45">
        <v>11.38</v>
      </c>
      <c r="K860" s="37"/>
      <c r="L860" s="19">
        <v>44396</v>
      </c>
      <c r="M860" s="43">
        <v>2451.1560199999999</v>
      </c>
      <c r="N860" s="43">
        <v>13887.085883</v>
      </c>
      <c r="O860" s="37"/>
      <c r="Q860" s="6">
        <v>-8.8235294123999997E-3</v>
      </c>
      <c r="R860" s="6">
        <v>-4.1110494821999998E-3</v>
      </c>
      <c r="S860" s="6">
        <v>0.19081272085000001</v>
      </c>
      <c r="T860" s="6">
        <v>0.16260238142</v>
      </c>
      <c r="U860" s="6">
        <v>1.1194968553</v>
      </c>
      <c r="V860" s="6">
        <v>0.76077412496999997</v>
      </c>
      <c r="W860" s="6">
        <v>0.37551020408000002</v>
      </c>
      <c r="X860" s="6">
        <v>-0.18594458906</v>
      </c>
      <c r="Y860" s="6">
        <v>1.1741935483999999</v>
      </c>
      <c r="Z860" s="6">
        <v>1.0023676772000001</v>
      </c>
      <c r="AB860" s="7">
        <v>1.0852925137</v>
      </c>
      <c r="AC860" s="7">
        <v>0.11509643217</v>
      </c>
      <c r="AD860" s="8"/>
      <c r="AE860" s="7">
        <v>0.87096774194000004</v>
      </c>
      <c r="AF860" s="7">
        <v>-0.19889502762</v>
      </c>
      <c r="AG860" s="4">
        <v>6</v>
      </c>
      <c r="AH860" s="9">
        <v>0</v>
      </c>
      <c r="AI860" s="10">
        <v>0</v>
      </c>
    </row>
    <row r="861" spans="2:35" x14ac:dyDescent="0.2">
      <c r="B861" s="3" t="s">
        <v>316</v>
      </c>
      <c r="C861" s="3" t="s">
        <v>663</v>
      </c>
      <c r="D861" s="3" t="s">
        <v>919</v>
      </c>
      <c r="E861" s="4" t="s">
        <v>1743</v>
      </c>
      <c r="F861" s="3" t="s">
        <v>1996</v>
      </c>
      <c r="G861" s="19">
        <v>45019</v>
      </c>
      <c r="H861" s="19">
        <v>40546</v>
      </c>
      <c r="I861" s="45">
        <v>30.18</v>
      </c>
      <c r="J861" s="45">
        <v>31.35</v>
      </c>
      <c r="K861" s="37"/>
      <c r="L861" s="19">
        <v>44659</v>
      </c>
      <c r="M861" s="43">
        <v>191772.1704</v>
      </c>
      <c r="N861" s="43">
        <v>35279.703427</v>
      </c>
      <c r="O861" s="37"/>
      <c r="Q861" s="6">
        <v>9.0270812434000008E-3</v>
      </c>
      <c r="R861" s="6">
        <v>5.3281634209000001E-3</v>
      </c>
      <c r="S861" s="6">
        <v>4.3929436180000003E-2</v>
      </c>
      <c r="T861" s="6">
        <v>2.4434374831E-2</v>
      </c>
      <c r="U861" s="6">
        <v>-2.9581993569999999E-2</v>
      </c>
      <c r="V861" s="6">
        <v>6.3106738595999995E-2</v>
      </c>
      <c r="W861" s="6">
        <v>0.93213828425</v>
      </c>
      <c r="X861" s="6">
        <v>0.27481001389999998</v>
      </c>
      <c r="Y861" s="6">
        <v>4.8644892285999997E-2</v>
      </c>
      <c r="Z861" s="6">
        <v>-2.5586127378E-2</v>
      </c>
      <c r="AB861" s="7">
        <v>0.24493933030000001</v>
      </c>
      <c r="AC861" s="7">
        <v>2.5421862197999998E-2</v>
      </c>
      <c r="AD861" s="8"/>
      <c r="AE861" s="7">
        <v>6.2281043207000002E-2</v>
      </c>
      <c r="AF861" s="7">
        <v>-8.2484725051000005E-2</v>
      </c>
      <c r="AG861" s="4">
        <v>4</v>
      </c>
      <c r="AH861" s="9">
        <v>0</v>
      </c>
      <c r="AI861" s="10">
        <v>0</v>
      </c>
    </row>
    <row r="862" spans="2:35" x14ac:dyDescent="0.2">
      <c r="B862" s="3" t="s">
        <v>2350</v>
      </c>
      <c r="C862" s="3" t="s">
        <v>2340</v>
      </c>
      <c r="D862" s="3" t="s">
        <v>2351</v>
      </c>
      <c r="E862" s="4" t="s">
        <v>1745</v>
      </c>
      <c r="F862" s="3" t="s">
        <v>1994</v>
      </c>
      <c r="G862" s="19">
        <v>45875</v>
      </c>
      <c r="H862" s="19">
        <v>44592</v>
      </c>
      <c r="I862" s="45">
        <v>72.239999999999995</v>
      </c>
      <c r="J862" s="45">
        <v>73.11</v>
      </c>
      <c r="K862" s="37"/>
      <c r="L862" s="19">
        <v>45867</v>
      </c>
      <c r="M862" s="43">
        <v>331150.03824000002</v>
      </c>
      <c r="N862" s="43">
        <v>300096.03852</v>
      </c>
      <c r="O862" s="37"/>
      <c r="Q862" s="6">
        <v>-2.2099447515E-3</v>
      </c>
      <c r="R862" s="6">
        <v>-9.4918333752999993E-3</v>
      </c>
      <c r="S862" s="6">
        <v>4.4493882087000003E-3</v>
      </c>
      <c r="T862" s="6">
        <v>-6.0150706922000004E-3</v>
      </c>
      <c r="U862" s="6">
        <v>7.9861548236000002E-2</v>
      </c>
      <c r="V862" s="6">
        <v>-0.13102083220999999</v>
      </c>
      <c r="W862" s="6">
        <v>0.56895018111999995</v>
      </c>
      <c r="X862" s="6">
        <v>3.8245919072999998E-2</v>
      </c>
      <c r="Y862" s="6">
        <v>0.17797463182000001</v>
      </c>
      <c r="Z862" s="6">
        <v>9.9181848185000004E-2</v>
      </c>
      <c r="AB862" s="7">
        <v>0.23593201611</v>
      </c>
      <c r="AC862" s="7">
        <v>2.4210523542000002E-2</v>
      </c>
      <c r="AD862" s="8">
        <v>0.30423669794000002</v>
      </c>
      <c r="AE862" s="7">
        <v>8.6273347171000006E-2</v>
      </c>
      <c r="AF862" s="7">
        <v>-0.12008733623999999</v>
      </c>
      <c r="AG862" s="4">
        <v>6</v>
      </c>
      <c r="AH862" s="9">
        <v>4.0275387263E-2</v>
      </c>
      <c r="AI862" s="10">
        <v>1.4039999999999999</v>
      </c>
    </row>
    <row r="863" spans="2:35" x14ac:dyDescent="0.2">
      <c r="B863" s="3" t="s">
        <v>317</v>
      </c>
      <c r="C863" s="3" t="s">
        <v>664</v>
      </c>
      <c r="D863" s="3" t="s">
        <v>920</v>
      </c>
      <c r="E863" s="4" t="s">
        <v>1775</v>
      </c>
      <c r="F863" s="3" t="s">
        <v>1984</v>
      </c>
      <c r="G863" s="19">
        <v>45875</v>
      </c>
      <c r="H863" s="19">
        <v>40546</v>
      </c>
      <c r="I863" s="45">
        <v>49.74</v>
      </c>
      <c r="J863" s="45">
        <v>51.26</v>
      </c>
      <c r="K863" s="37"/>
      <c r="L863" s="19">
        <v>45852</v>
      </c>
      <c r="M863" s="43">
        <v>4433.4256800000003</v>
      </c>
      <c r="N863" s="43">
        <v>9414.7735697000007</v>
      </c>
      <c r="O863" s="37"/>
      <c r="Q863" s="6">
        <v>1.7802332718999999E-2</v>
      </c>
      <c r="R863" s="6">
        <v>1.0520444095E-2</v>
      </c>
      <c r="S863" s="6">
        <v>7.4530136097999994E-2</v>
      </c>
      <c r="T863" s="6">
        <v>6.4065677198000007E-2</v>
      </c>
      <c r="U863" s="6">
        <v>0.31146616661999998</v>
      </c>
      <c r="V863" s="6">
        <v>0.10058378616999999</v>
      </c>
      <c r="W863" s="6">
        <v>1.097685306</v>
      </c>
      <c r="X863" s="6">
        <v>0.56698104393000004</v>
      </c>
      <c r="Y863" s="6">
        <v>0.54762316507999997</v>
      </c>
      <c r="Z863" s="6">
        <v>0.46883038145</v>
      </c>
      <c r="AB863" s="7">
        <v>0.33011986958</v>
      </c>
      <c r="AC863" s="7">
        <v>3.4384902033999999E-2</v>
      </c>
      <c r="AD863" s="8">
        <v>0.97740654468999999</v>
      </c>
      <c r="AE863" s="7">
        <v>0.16592238404000001</v>
      </c>
      <c r="AF863" s="7">
        <v>-0.14774494557000001</v>
      </c>
      <c r="AG863" s="4">
        <v>7</v>
      </c>
      <c r="AH863" s="9">
        <v>3.0075887611999998E-2</v>
      </c>
      <c r="AI863" s="10">
        <v>1.1774709999999999</v>
      </c>
    </row>
    <row r="864" spans="2:35" x14ac:dyDescent="0.2">
      <c r="B864" s="3" t="s">
        <v>318</v>
      </c>
      <c r="C864" s="3" t="s">
        <v>665</v>
      </c>
      <c r="D864" s="3" t="s">
        <v>921</v>
      </c>
      <c r="E864" s="4" t="s">
        <v>1743</v>
      </c>
      <c r="F864" s="3" t="s">
        <v>1988</v>
      </c>
      <c r="G864" s="19">
        <v>45875</v>
      </c>
      <c r="H864" s="19">
        <v>42145</v>
      </c>
      <c r="I864" s="45">
        <v>154.9</v>
      </c>
      <c r="J864" s="45">
        <v>154.9</v>
      </c>
      <c r="K864" s="37"/>
      <c r="L864" s="19">
        <v>45875</v>
      </c>
      <c r="M864" s="43">
        <v>5939137.3848000001</v>
      </c>
      <c r="N864" s="43">
        <v>1237710.2456</v>
      </c>
      <c r="O864" s="37"/>
      <c r="Q864" s="6">
        <v>0.21968503937</v>
      </c>
      <c r="R864" s="6">
        <v>0.21240315074999999</v>
      </c>
      <c r="S864" s="6">
        <v>0.32938551321999998</v>
      </c>
      <c r="T864" s="6">
        <v>0.31892105432000001</v>
      </c>
      <c r="U864" s="6">
        <v>1.8568793803000001</v>
      </c>
      <c r="V864" s="6">
        <v>1.6459969998999999</v>
      </c>
      <c r="W864" s="6">
        <v>2.7956383239</v>
      </c>
      <c r="X864" s="6">
        <v>2.2649340619</v>
      </c>
      <c r="Y864" s="6">
        <v>0.45678547917000001</v>
      </c>
      <c r="Z864" s="6">
        <v>0.37799269552999998</v>
      </c>
      <c r="AB864" s="7">
        <v>0.62135923194999998</v>
      </c>
      <c r="AC864" s="7">
        <v>6.5909292554999999E-2</v>
      </c>
      <c r="AD864" s="8">
        <v>3.5404047793000002</v>
      </c>
      <c r="AE864" s="7">
        <v>0.47807185782</v>
      </c>
      <c r="AF864" s="7">
        <v>-0.14749999999999999</v>
      </c>
      <c r="AG864" s="4">
        <v>8</v>
      </c>
      <c r="AH864" s="9">
        <v>0</v>
      </c>
      <c r="AI864" s="10">
        <v>0</v>
      </c>
    </row>
    <row r="865" spans="2:35" x14ac:dyDescent="0.2">
      <c r="B865" s="3" t="s">
        <v>319</v>
      </c>
      <c r="C865" s="3" t="s">
        <v>1873</v>
      </c>
      <c r="D865" s="3" t="s">
        <v>922</v>
      </c>
      <c r="E865" s="4" t="s">
        <v>1755</v>
      </c>
      <c r="F865" s="3" t="s">
        <v>1970</v>
      </c>
      <c r="G865" s="19">
        <v>45875</v>
      </c>
      <c r="H865" s="19">
        <v>43886</v>
      </c>
      <c r="I865" s="45">
        <v>8.75</v>
      </c>
      <c r="J865" s="45">
        <v>9.64</v>
      </c>
      <c r="K865" s="37"/>
      <c r="L865" s="19">
        <v>45861</v>
      </c>
      <c r="M865" s="43">
        <v>45387.081250000003</v>
      </c>
      <c r="N865" s="43">
        <v>75631.665085999994</v>
      </c>
      <c r="O865" s="37"/>
      <c r="Q865" s="6">
        <v>-2.3437500000999999E-2</v>
      </c>
      <c r="R865" s="6">
        <v>-3.0719388625E-2</v>
      </c>
      <c r="S865" s="6">
        <v>0.15587846763999999</v>
      </c>
      <c r="T865" s="6">
        <v>0.14541400873999999</v>
      </c>
      <c r="U865" s="6">
        <v>1.1604938272</v>
      </c>
      <c r="V865" s="6">
        <v>0.94961144671999997</v>
      </c>
      <c r="W865" s="6">
        <v>-6.9424026289000004E-2</v>
      </c>
      <c r="X865" s="6">
        <v>-0.60012828833999998</v>
      </c>
      <c r="Y865" s="6">
        <v>1.6515151514999999</v>
      </c>
      <c r="Z865" s="6">
        <v>1.5727223679</v>
      </c>
      <c r="AB865" s="7">
        <v>0.66313793535999999</v>
      </c>
      <c r="AC865" s="7">
        <v>6.8911791560999996E-2</v>
      </c>
      <c r="AD865" s="8">
        <v>2.9354883022</v>
      </c>
      <c r="AE865" s="7">
        <v>0.43573667712000003</v>
      </c>
      <c r="AF865" s="7">
        <v>-0.19315403422999999</v>
      </c>
      <c r="AG865" s="4">
        <v>9</v>
      </c>
      <c r="AH865" s="9">
        <v>0</v>
      </c>
      <c r="AI865" s="10">
        <v>0</v>
      </c>
    </row>
    <row r="866" spans="2:35" x14ac:dyDescent="0.2">
      <c r="B866" s="3" t="s">
        <v>20</v>
      </c>
      <c r="C866" s="3" t="s">
        <v>666</v>
      </c>
      <c r="D866" s="3" t="s">
        <v>923</v>
      </c>
      <c r="E866" s="4" t="s">
        <v>1749</v>
      </c>
      <c r="F866" s="3" t="s">
        <v>1973</v>
      </c>
      <c r="G866" s="19">
        <v>45875</v>
      </c>
      <c r="H866" s="19">
        <v>35748</v>
      </c>
      <c r="I866" s="45">
        <v>1.31</v>
      </c>
      <c r="J866" s="45">
        <v>2.3524378800000001</v>
      </c>
      <c r="K866" s="37"/>
      <c r="L866" s="19">
        <v>45567</v>
      </c>
      <c r="M866" s="43">
        <v>3571.17659</v>
      </c>
      <c r="N866" s="43">
        <v>5326.6240766999999</v>
      </c>
      <c r="O866" s="37"/>
      <c r="Q866" s="6">
        <v>-2.2388059702000002E-2</v>
      </c>
      <c r="R866" s="6">
        <v>-2.9669948325999999E-2</v>
      </c>
      <c r="S866" s="6">
        <v>-0.15483870967999999</v>
      </c>
      <c r="T866" s="6">
        <v>-0.16530316857999999</v>
      </c>
      <c r="U866" s="6">
        <v>-0.31226664315000002</v>
      </c>
      <c r="V866" s="6">
        <v>-0.52314902359000004</v>
      </c>
      <c r="W866" s="6">
        <v>-0.37430253698999999</v>
      </c>
      <c r="X866" s="6">
        <v>-0.90500679904000003</v>
      </c>
      <c r="Y866" s="6">
        <v>-9.0277777778000001E-2</v>
      </c>
      <c r="Z866" s="6">
        <v>-0.16907056140999999</v>
      </c>
      <c r="AB866" s="7">
        <v>0.52867496881999998</v>
      </c>
      <c r="AC866" s="7">
        <v>5.4860847923999999E-2</v>
      </c>
      <c r="AD866" s="8">
        <v>-0.40363616633999999</v>
      </c>
      <c r="AE866" s="7">
        <v>0.16783216782999999</v>
      </c>
      <c r="AF866" s="7">
        <v>-0.22994652405999999</v>
      </c>
      <c r="AG866" s="4">
        <v>5</v>
      </c>
      <c r="AH866" s="9">
        <v>4.7595999999999999E-2</v>
      </c>
      <c r="AI866" s="10">
        <v>9.5191999999999999E-2</v>
      </c>
    </row>
    <row r="867" spans="2:35" x14ac:dyDescent="0.2">
      <c r="B867" s="3" t="s">
        <v>1234</v>
      </c>
      <c r="C867" s="3" t="s">
        <v>1720</v>
      </c>
      <c r="D867" s="3" t="s">
        <v>1654</v>
      </c>
      <c r="E867" s="4" t="s">
        <v>1743</v>
      </c>
      <c r="F867" s="3" t="s">
        <v>1972</v>
      </c>
      <c r="G867" s="19">
        <v>44938</v>
      </c>
      <c r="H867" s="19">
        <v>40546</v>
      </c>
      <c r="I867" s="45">
        <v>30.99</v>
      </c>
      <c r="J867" s="45">
        <v>30.99</v>
      </c>
      <c r="K867" s="37"/>
      <c r="L867" s="19">
        <v>44938</v>
      </c>
      <c r="M867" s="43">
        <v>51517.435109999999</v>
      </c>
      <c r="N867" s="43">
        <v>24271.107647000001</v>
      </c>
      <c r="O867" s="37"/>
      <c r="Q867" s="6">
        <v>3.2278889557000001E-4</v>
      </c>
      <c r="R867" s="6">
        <v>-3.0931638048E-3</v>
      </c>
      <c r="S867" s="6">
        <v>6.4948453608000001E-2</v>
      </c>
      <c r="T867" s="6">
        <v>6.6800324021999993E-2</v>
      </c>
      <c r="U867" s="6">
        <v>0.81652989449000002</v>
      </c>
      <c r="V867" s="6">
        <v>0.97377174072999995</v>
      </c>
      <c r="W867" s="6">
        <v>2.2214137213999998</v>
      </c>
      <c r="X867" s="6">
        <v>2.0015843003999998</v>
      </c>
      <c r="Y867" s="6">
        <v>6.8989306656999996E-2</v>
      </c>
      <c r="Z867" s="6">
        <v>3.1570371900999997E-2</v>
      </c>
      <c r="AB867" s="7">
        <v>0.47869413377999998</v>
      </c>
      <c r="AC867" s="7">
        <v>5.0862876554E-2</v>
      </c>
      <c r="AD867" s="8"/>
      <c r="AE867" s="7">
        <v>0.41247612984999998</v>
      </c>
      <c r="AF867" s="7">
        <v>-0.12915742794000001</v>
      </c>
      <c r="AG867" s="4">
        <v>7</v>
      </c>
      <c r="AH867" s="9">
        <v>0</v>
      </c>
      <c r="AI867" s="10">
        <v>0</v>
      </c>
    </row>
    <row r="868" spans="2:35" x14ac:dyDescent="0.2">
      <c r="B868" s="3" t="s">
        <v>1235</v>
      </c>
      <c r="C868" s="3" t="s">
        <v>1721</v>
      </c>
      <c r="D868" s="3" t="s">
        <v>1655</v>
      </c>
      <c r="E868" s="4" t="s">
        <v>1762</v>
      </c>
      <c r="F868" s="3" t="s">
        <v>1956</v>
      </c>
      <c r="G868" s="19">
        <v>45875</v>
      </c>
      <c r="H868" s="19">
        <v>40546</v>
      </c>
      <c r="I868" s="45">
        <v>8.48</v>
      </c>
      <c r="J868" s="45">
        <v>8.48</v>
      </c>
      <c r="K868" s="37"/>
      <c r="L868" s="19">
        <v>45875</v>
      </c>
      <c r="M868" s="43">
        <v>5680.2516800000003</v>
      </c>
      <c r="N868" s="43">
        <v>446.05317167999999</v>
      </c>
      <c r="O868" s="37"/>
      <c r="Q868" s="6">
        <v>0.28484848485000003</v>
      </c>
      <c r="R868" s="6">
        <v>0.27756659622000002</v>
      </c>
      <c r="S868" s="6">
        <v>0.77964323189999996</v>
      </c>
      <c r="T868" s="6">
        <v>0.76917877300000004</v>
      </c>
      <c r="U868" s="6">
        <v>2.8536696204999998</v>
      </c>
      <c r="V868" s="6">
        <v>2.6427872401000001</v>
      </c>
      <c r="W868" s="6">
        <v>-0.39858156028000002</v>
      </c>
      <c r="X868" s="6">
        <v>-0.92928582233000001</v>
      </c>
      <c r="Y868" s="6">
        <v>1.9650349650000001</v>
      </c>
      <c r="Z868" s="6">
        <v>1.8862421814000001</v>
      </c>
      <c r="AB868" s="7">
        <v>1.0953473119999999</v>
      </c>
      <c r="AC868" s="7">
        <v>0.13583685274999999</v>
      </c>
      <c r="AD868" s="8">
        <v>4.5310373647000004</v>
      </c>
      <c r="AE868" s="7">
        <v>0.51851851851999997</v>
      </c>
      <c r="AF868" s="7">
        <v>-0.17341040462000001</v>
      </c>
      <c r="AG868" s="4">
        <v>8</v>
      </c>
      <c r="AH868" s="9">
        <v>0</v>
      </c>
      <c r="AI868" s="10">
        <v>0</v>
      </c>
    </row>
    <row r="869" spans="2:35" x14ac:dyDescent="0.2">
      <c r="B869" s="3" t="s">
        <v>2582</v>
      </c>
      <c r="C869" s="3" t="s">
        <v>2602</v>
      </c>
      <c r="D869" s="3" t="s">
        <v>2585</v>
      </c>
      <c r="E869" s="4" t="s">
        <v>1743</v>
      </c>
      <c r="F869" s="3" t="s">
        <v>1970</v>
      </c>
      <c r="G869" s="19">
        <v>45875</v>
      </c>
      <c r="H869" s="19">
        <v>44452</v>
      </c>
      <c r="I869" s="45">
        <v>4.99</v>
      </c>
      <c r="J869" s="45">
        <v>14.86</v>
      </c>
      <c r="K869" s="37"/>
      <c r="L869" s="19">
        <v>45593</v>
      </c>
      <c r="M869" s="43">
        <v>8475.9441399999996</v>
      </c>
      <c r="N869" s="43">
        <v>11821.332688</v>
      </c>
      <c r="O869" s="37"/>
      <c r="Q869" s="6">
        <v>-1.9646365422E-2</v>
      </c>
      <c r="R869" s="6">
        <v>-2.6928254046000001E-2</v>
      </c>
      <c r="S869" s="6">
        <v>-3.8535645473000001E-2</v>
      </c>
      <c r="T869" s="6">
        <v>-4.9000104374E-2</v>
      </c>
      <c r="U869" s="6">
        <v>-0.43995510661999998</v>
      </c>
      <c r="V869" s="6">
        <v>-0.65083748707</v>
      </c>
      <c r="W869" s="6">
        <v>-0.75186474391000002</v>
      </c>
      <c r="X869" s="6">
        <v>-1.2825690059999999</v>
      </c>
      <c r="Y869" s="6">
        <v>-0.55525846702000003</v>
      </c>
      <c r="Z869" s="6">
        <v>-0.63405125066000001</v>
      </c>
      <c r="AB869" s="7">
        <v>0.70791218593000005</v>
      </c>
      <c r="AC869" s="7">
        <v>7.3602170324000002E-2</v>
      </c>
      <c r="AD869" s="8">
        <v>-0.50279946516999996</v>
      </c>
      <c r="AE869" s="7">
        <v>0.16056338028</v>
      </c>
      <c r="AF869" s="7">
        <v>-0.41666666667000002</v>
      </c>
      <c r="AG869" s="4">
        <v>4</v>
      </c>
      <c r="AH869" s="9">
        <v>0</v>
      </c>
      <c r="AI869" s="10">
        <v>0</v>
      </c>
    </row>
    <row r="870" spans="2:35" x14ac:dyDescent="0.2">
      <c r="B870" s="3" t="s">
        <v>320</v>
      </c>
      <c r="C870" s="3" t="s">
        <v>2327</v>
      </c>
      <c r="D870" s="3" t="s">
        <v>924</v>
      </c>
      <c r="E870" s="4" t="s">
        <v>1758</v>
      </c>
      <c r="F870" s="3" t="s">
        <v>2014</v>
      </c>
      <c r="G870" s="19">
        <v>45875</v>
      </c>
      <c r="H870" s="19">
        <v>39447</v>
      </c>
      <c r="I870" s="45">
        <v>75.13</v>
      </c>
      <c r="J870" s="45">
        <v>102.67823549000001</v>
      </c>
      <c r="K870" s="37"/>
      <c r="L870" s="19">
        <v>45621</v>
      </c>
      <c r="M870" s="43">
        <v>51953.1463</v>
      </c>
      <c r="N870" s="43">
        <v>82992.039325999998</v>
      </c>
      <c r="O870" s="37"/>
      <c r="Q870" s="6">
        <v>-1.1187154514E-2</v>
      </c>
      <c r="R870" s="6">
        <v>-1.8469043138000001E-2</v>
      </c>
      <c r="S870" s="6">
        <v>-0.10281252739000001</v>
      </c>
      <c r="T870" s="6">
        <v>-0.11327698629000001</v>
      </c>
      <c r="U870" s="6">
        <v>1.0858415704E-2</v>
      </c>
      <c r="V870" s="6">
        <v>-0.20002396474</v>
      </c>
      <c r="W870" s="6">
        <v>0.22923041590000001</v>
      </c>
      <c r="X870" s="6">
        <v>-0.30147384615</v>
      </c>
      <c r="Y870" s="6">
        <v>-5.5974961859E-2</v>
      </c>
      <c r="Z870" s="6">
        <v>-0.13476774549000001</v>
      </c>
      <c r="AB870" s="7">
        <v>0.56740316689000003</v>
      </c>
      <c r="AC870" s="7">
        <v>5.8251100627000001E-2</v>
      </c>
      <c r="AD870" s="8">
        <v>0.2054418693</v>
      </c>
      <c r="AE870" s="7">
        <v>0.22639714624999999</v>
      </c>
      <c r="AF870" s="7">
        <v>-0.26262033953000002</v>
      </c>
      <c r="AG870" s="4">
        <v>6</v>
      </c>
      <c r="AH870" s="9">
        <v>1.6135431820999999E-2</v>
      </c>
      <c r="AI870" s="10">
        <v>1.22</v>
      </c>
    </row>
    <row r="871" spans="2:35" x14ac:dyDescent="0.2">
      <c r="B871" s="3" t="s">
        <v>1236</v>
      </c>
      <c r="C871" s="3" t="s">
        <v>1722</v>
      </c>
      <c r="D871" s="3" t="s">
        <v>1656</v>
      </c>
      <c r="E871" s="4" t="s">
        <v>1751</v>
      </c>
      <c r="F871" s="3" t="s">
        <v>1972</v>
      </c>
      <c r="G871" s="19">
        <v>45875</v>
      </c>
      <c r="H871" s="19">
        <v>40546</v>
      </c>
      <c r="I871" s="45">
        <v>16.420000000000002</v>
      </c>
      <c r="J871" s="45">
        <v>18</v>
      </c>
      <c r="K871" s="37"/>
      <c r="L871" s="19">
        <v>45663</v>
      </c>
      <c r="M871" s="43">
        <v>902.57456000000002</v>
      </c>
      <c r="N871" s="43">
        <v>222.71656308999999</v>
      </c>
      <c r="O871" s="37"/>
      <c r="Q871" s="6">
        <v>2.8822055137000001E-2</v>
      </c>
      <c r="R871" s="6">
        <v>2.1540166513999998E-2</v>
      </c>
      <c r="S871" s="6">
        <v>8.0263157895000006E-2</v>
      </c>
      <c r="T871" s="6">
        <v>6.9798698994E-2</v>
      </c>
      <c r="U871" s="6">
        <v>0.38917089679</v>
      </c>
      <c r="V871" s="6">
        <v>0.17828851634000001</v>
      </c>
      <c r="W871" s="6">
        <v>-0.60424198602000001</v>
      </c>
      <c r="X871" s="6">
        <v>-1.1349462481000001</v>
      </c>
      <c r="Y871" s="6">
        <v>6.7443286333999999E-3</v>
      </c>
      <c r="Z871" s="6">
        <v>-7.2048454999999997E-2</v>
      </c>
      <c r="AB871" s="7">
        <v>0.44695546667000002</v>
      </c>
      <c r="AC871" s="7">
        <v>4.6405603985000002E-2</v>
      </c>
      <c r="AD871" s="8">
        <v>1.0492320736</v>
      </c>
      <c r="AE871" s="7">
        <v>0.25172678434000001</v>
      </c>
      <c r="AF871" s="7">
        <v>-8.8838268792999997E-2</v>
      </c>
      <c r="AG871" s="4">
        <v>5</v>
      </c>
      <c r="AH871" s="9">
        <v>0</v>
      </c>
      <c r="AI871" s="10">
        <v>0</v>
      </c>
    </row>
    <row r="872" spans="2:35" x14ac:dyDescent="0.2">
      <c r="B872" s="3" t="s">
        <v>1237</v>
      </c>
      <c r="C872" s="3" t="s">
        <v>2507</v>
      </c>
      <c r="D872" s="3" t="s">
        <v>1657</v>
      </c>
      <c r="E872" s="4" t="s">
        <v>1760</v>
      </c>
      <c r="F872" s="3" t="s">
        <v>1972</v>
      </c>
      <c r="G872" s="19">
        <v>45875</v>
      </c>
      <c r="H872" s="19">
        <v>40546</v>
      </c>
      <c r="I872" s="45">
        <v>76.59</v>
      </c>
      <c r="J872" s="45">
        <v>77.430000000000007</v>
      </c>
      <c r="K872" s="37"/>
      <c r="L872" s="19">
        <v>45867</v>
      </c>
      <c r="M872" s="43">
        <v>20426.553</v>
      </c>
      <c r="N872" s="43">
        <v>28103.298194999999</v>
      </c>
      <c r="O872" s="37"/>
      <c r="Q872" s="6">
        <v>2.4478330656999999E-2</v>
      </c>
      <c r="R872" s="6">
        <v>1.7196442033000001E-2</v>
      </c>
      <c r="S872" s="6">
        <v>2.3793610478999999E-2</v>
      </c>
      <c r="T872" s="6">
        <v>1.3329151577000001E-2</v>
      </c>
      <c r="U872" s="6">
        <v>0.38171599384999999</v>
      </c>
      <c r="V872" s="6">
        <v>0.1708336134</v>
      </c>
      <c r="W872" s="6">
        <v>1.6425303604000002E-2</v>
      </c>
      <c r="X872" s="6">
        <v>-0.51427895845000005</v>
      </c>
      <c r="Y872" s="6">
        <v>0.44372127795999999</v>
      </c>
      <c r="Z872" s="6">
        <v>0.36492849433000002</v>
      </c>
      <c r="AB872" s="7">
        <v>0.46384121165999997</v>
      </c>
      <c r="AC872" s="7">
        <v>4.7628183996000002E-2</v>
      </c>
      <c r="AD872" s="8">
        <v>1.2398674892999999</v>
      </c>
      <c r="AE872" s="7">
        <v>0.24806054872</v>
      </c>
      <c r="AF872" s="7">
        <v>-0.11409285479</v>
      </c>
      <c r="AG872" s="4">
        <v>4</v>
      </c>
      <c r="AH872" s="9">
        <v>3.4776560598000002E-2</v>
      </c>
      <c r="AI872" s="10">
        <v>0.5</v>
      </c>
    </row>
    <row r="873" spans="2:35" x14ac:dyDescent="0.2">
      <c r="B873" s="3" t="s">
        <v>2108</v>
      </c>
      <c r="C873" s="3" t="s">
        <v>2109</v>
      </c>
      <c r="D873" s="3" t="s">
        <v>2114</v>
      </c>
      <c r="E873" s="4" t="s">
        <v>1743</v>
      </c>
      <c r="F873" s="3" t="s">
        <v>1970</v>
      </c>
      <c r="G873" s="19">
        <v>45701</v>
      </c>
      <c r="H873" s="19">
        <v>43333</v>
      </c>
      <c r="I873" s="45">
        <v>11.55</v>
      </c>
      <c r="J873" s="45">
        <v>11.65</v>
      </c>
      <c r="K873" s="37"/>
      <c r="L873" s="19">
        <v>45700</v>
      </c>
      <c r="M873" s="43">
        <v>60867.749250000001</v>
      </c>
      <c r="N873" s="43">
        <v>19655.853049000001</v>
      </c>
      <c r="O873" s="37"/>
      <c r="Q873" s="6">
        <v>-8.5836909865999993E-3</v>
      </c>
      <c r="R873" s="6">
        <v>-1.9010048024000002E-2</v>
      </c>
      <c r="S873" s="6">
        <v>0.21835443037999999</v>
      </c>
      <c r="T873" s="6">
        <v>0.17057521712000001</v>
      </c>
      <c r="U873" s="6">
        <v>1.2691552063</v>
      </c>
      <c r="V873" s="6">
        <v>1.0345781576999999</v>
      </c>
      <c r="W873" s="6">
        <v>0.40169902913</v>
      </c>
      <c r="X873" s="6">
        <v>1.7773205795999999E-2</v>
      </c>
      <c r="Y873" s="6">
        <v>0.26923076923</v>
      </c>
      <c r="Z873" s="6">
        <v>0.22954109137000001</v>
      </c>
      <c r="AB873" s="7">
        <v>0.53478658156000003</v>
      </c>
      <c r="AC873" s="7">
        <v>5.5767034829999999E-2</v>
      </c>
      <c r="AD873" s="8"/>
      <c r="AE873" s="7">
        <v>0.31881188118999998</v>
      </c>
      <c r="AF873" s="7">
        <v>-0.15266393443000001</v>
      </c>
      <c r="AG873" s="4">
        <v>8</v>
      </c>
      <c r="AH873" s="9">
        <v>0</v>
      </c>
      <c r="AI873" s="10">
        <v>0</v>
      </c>
    </row>
    <row r="874" spans="2:35" x14ac:dyDescent="0.2">
      <c r="B874" s="3" t="s">
        <v>2634</v>
      </c>
      <c r="C874" s="3" t="s">
        <v>2730</v>
      </c>
      <c r="D874" s="3" t="s">
        <v>2672</v>
      </c>
      <c r="E874" s="4" t="s">
        <v>1751</v>
      </c>
      <c r="F874" s="3" t="s">
        <v>1972</v>
      </c>
      <c r="G874" s="19">
        <v>45875</v>
      </c>
      <c r="H874" s="19">
        <v>45302</v>
      </c>
      <c r="I874" s="45">
        <v>1.77</v>
      </c>
      <c r="J874" s="45">
        <v>4.9800000000000004</v>
      </c>
      <c r="K874" s="37"/>
      <c r="L874" s="19">
        <v>45660</v>
      </c>
      <c r="M874" s="43">
        <v>61.78539</v>
      </c>
      <c r="N874" s="43">
        <v>162.51506449999999</v>
      </c>
      <c r="O874" s="37"/>
      <c r="Q874" s="6">
        <v>-8.4033613439000003E-3</v>
      </c>
      <c r="R874" s="6">
        <v>-1.5685249968000001E-2</v>
      </c>
      <c r="S874" s="6">
        <v>2.9069767443000001E-2</v>
      </c>
      <c r="T874" s="6">
        <v>1.8605308542000001E-2</v>
      </c>
      <c r="U874" s="6">
        <v>-0.46846846847000001</v>
      </c>
      <c r="V874" s="6">
        <v>-0.67935084890999997</v>
      </c>
      <c r="W874" s="6"/>
      <c r="X874" s="6"/>
      <c r="Y874" s="6">
        <v>-0.51104972376000002</v>
      </c>
      <c r="Z874" s="6">
        <v>-0.58984250738999999</v>
      </c>
      <c r="AB874" s="7">
        <v>1.0681115612000001</v>
      </c>
      <c r="AC874" s="7">
        <v>0.10390536874</v>
      </c>
      <c r="AD874" s="8">
        <v>-0.13492639151999999</v>
      </c>
      <c r="AE874" s="7">
        <v>0.34074074073999999</v>
      </c>
      <c r="AF874" s="7">
        <v>-0.50552486188000001</v>
      </c>
      <c r="AG874" s="4">
        <v>4</v>
      </c>
      <c r="AH874" s="9">
        <v>0</v>
      </c>
      <c r="AI874" s="10">
        <v>0</v>
      </c>
    </row>
    <row r="875" spans="2:35" x14ac:dyDescent="0.2">
      <c r="B875" s="3" t="s">
        <v>2164</v>
      </c>
      <c r="C875" s="3" t="s">
        <v>2250</v>
      </c>
      <c r="D875" s="3" t="s">
        <v>2172</v>
      </c>
      <c r="E875" s="4" t="s">
        <v>1751</v>
      </c>
      <c r="F875" s="3" t="s">
        <v>1956</v>
      </c>
      <c r="G875" s="19">
        <v>45875</v>
      </c>
      <c r="H875" s="19">
        <v>44327</v>
      </c>
      <c r="I875" s="45">
        <v>7.57</v>
      </c>
      <c r="J875" s="45">
        <v>17.46</v>
      </c>
      <c r="K875" s="37"/>
      <c r="L875" s="19">
        <v>45693</v>
      </c>
      <c r="M875" s="43">
        <v>3595.06113</v>
      </c>
      <c r="N875" s="43">
        <v>4509.8203599999997</v>
      </c>
      <c r="O875" s="37"/>
      <c r="Q875" s="6">
        <v>2.7137042061E-2</v>
      </c>
      <c r="R875" s="6">
        <v>1.9855153438000001E-2</v>
      </c>
      <c r="S875" s="6">
        <v>-0.14366515836999999</v>
      </c>
      <c r="T875" s="6">
        <v>-0.15412961726999999</v>
      </c>
      <c r="U875" s="6">
        <v>0.20349761525999999</v>
      </c>
      <c r="V875" s="6">
        <v>-7.3847651819E-3</v>
      </c>
      <c r="W875" s="6">
        <v>-0.13088404133000001</v>
      </c>
      <c r="X875" s="6">
        <v>-0.66158830337999996</v>
      </c>
      <c r="Y875" s="6">
        <v>-0.46577275935000001</v>
      </c>
      <c r="Z875" s="6">
        <v>-0.54456554298000004</v>
      </c>
      <c r="AB875" s="7">
        <v>0.64994661206000004</v>
      </c>
      <c r="AC875" s="7">
        <v>6.4540677012000003E-2</v>
      </c>
      <c r="AD875" s="8">
        <v>0.54518287888000005</v>
      </c>
      <c r="AE875" s="7">
        <v>0.42479908151000001</v>
      </c>
      <c r="AF875" s="7">
        <v>-0.41147439852000001</v>
      </c>
      <c r="AG875" s="4">
        <v>5</v>
      </c>
      <c r="AH875" s="9">
        <v>0</v>
      </c>
      <c r="AI875" s="10">
        <v>0</v>
      </c>
    </row>
    <row r="876" spans="2:35" x14ac:dyDescent="0.2">
      <c r="B876" s="3" t="s">
        <v>2635</v>
      </c>
      <c r="C876" s="3" t="s">
        <v>2752</v>
      </c>
      <c r="D876" s="3" t="s">
        <v>2673</v>
      </c>
      <c r="E876" s="4" t="s">
        <v>1761</v>
      </c>
      <c r="F876" s="3" t="s">
        <v>1957</v>
      </c>
      <c r="G876" s="19">
        <v>45875</v>
      </c>
      <c r="H876" s="19">
        <v>45181</v>
      </c>
      <c r="I876" s="45">
        <v>2.8622000000000001</v>
      </c>
      <c r="J876" s="45">
        <v>13.52</v>
      </c>
      <c r="K876" s="37"/>
      <c r="L876" s="19">
        <v>45601</v>
      </c>
      <c r="M876" s="43">
        <v>37.303052600000001</v>
      </c>
      <c r="N876" s="43">
        <v>77.611545319000001</v>
      </c>
      <c r="O876" s="37"/>
      <c r="Q876" s="6">
        <v>-2.9762711864000001E-2</v>
      </c>
      <c r="R876" s="6">
        <v>-3.7044600487999998E-2</v>
      </c>
      <c r="S876" s="6">
        <v>5.5227842499999999E-2</v>
      </c>
      <c r="T876" s="6">
        <v>4.4763383598999999E-2</v>
      </c>
      <c r="U876" s="6">
        <v>0.27322064057000001</v>
      </c>
      <c r="V876" s="6">
        <v>6.2338260123999997E-2</v>
      </c>
      <c r="W876" s="6"/>
      <c r="X876" s="6"/>
      <c r="Y876" s="6">
        <v>-0.64222500000000005</v>
      </c>
      <c r="Z876" s="6">
        <v>-0.72101778363000002</v>
      </c>
      <c r="AB876" s="7">
        <v>1.9500339312999999</v>
      </c>
      <c r="AC876" s="7">
        <v>0.31742728333999998</v>
      </c>
      <c r="AD876" s="8">
        <v>5.0916678508000004</v>
      </c>
      <c r="AE876" s="7">
        <v>2.8652482269999999</v>
      </c>
      <c r="AF876" s="7">
        <v>-0.3821</v>
      </c>
      <c r="AG876" s="4">
        <v>3</v>
      </c>
      <c r="AH876" s="9">
        <v>0</v>
      </c>
      <c r="AI876" s="10">
        <v>0</v>
      </c>
    </row>
    <row r="877" spans="2:35" x14ac:dyDescent="0.2">
      <c r="B877" s="3" t="s">
        <v>1015</v>
      </c>
      <c r="C877" s="3" t="s">
        <v>2062</v>
      </c>
      <c r="D877" s="3" t="s">
        <v>1333</v>
      </c>
      <c r="E877" s="4" t="s">
        <v>1745</v>
      </c>
      <c r="F877" s="3" t="s">
        <v>1961</v>
      </c>
      <c r="G877" s="19">
        <v>44147</v>
      </c>
      <c r="H877" s="19">
        <v>42166</v>
      </c>
      <c r="I877" s="45">
        <v>2.1</v>
      </c>
      <c r="J877" s="45">
        <v>5.94</v>
      </c>
      <c r="K877" s="37"/>
      <c r="L877" s="19">
        <v>43815</v>
      </c>
      <c r="M877" s="43">
        <v>1029.3779999999999</v>
      </c>
      <c r="N877" s="43">
        <v>6303.0218340000001</v>
      </c>
      <c r="O877" s="37"/>
      <c r="Q877" s="6">
        <v>-2.3255813954999999E-2</v>
      </c>
      <c r="R877" s="6">
        <v>-1.3277254563E-2</v>
      </c>
      <c r="S877" s="6">
        <v>-0.42934782609</v>
      </c>
      <c r="T877" s="6">
        <v>-0.43013725063000002</v>
      </c>
      <c r="U877" s="6">
        <v>-0.59847036329000003</v>
      </c>
      <c r="V877" s="6">
        <v>-0.74245258746999998</v>
      </c>
      <c r="W877" s="6">
        <v>-0.95084269662999998</v>
      </c>
      <c r="X877" s="6">
        <v>-1.3205557430999999</v>
      </c>
      <c r="Y877" s="6">
        <v>-0.58984375</v>
      </c>
      <c r="Z877" s="6">
        <v>-0.68462891024000005</v>
      </c>
      <c r="AB877" s="7">
        <v>1.1206706382</v>
      </c>
      <c r="AC877" s="7">
        <v>0.10890912115</v>
      </c>
      <c r="AD877" s="8"/>
      <c r="AE877" s="7">
        <v>0.55555555556000003</v>
      </c>
      <c r="AF877" s="7">
        <v>-0.53896103896000003</v>
      </c>
      <c r="AG877" s="4">
        <v>3</v>
      </c>
      <c r="AH877" s="9">
        <v>0</v>
      </c>
      <c r="AI877" s="10">
        <v>0</v>
      </c>
    </row>
    <row r="878" spans="2:35" x14ac:dyDescent="0.2">
      <c r="B878" s="3" t="s">
        <v>354</v>
      </c>
      <c r="C878" s="3" t="s">
        <v>2155</v>
      </c>
      <c r="D878" s="3" t="s">
        <v>959</v>
      </c>
      <c r="E878" s="4" t="s">
        <v>1758</v>
      </c>
      <c r="F878" s="3" t="s">
        <v>1965</v>
      </c>
      <c r="G878" s="19">
        <v>44253</v>
      </c>
      <c r="H878" s="19">
        <v>41501</v>
      </c>
      <c r="I878" s="45">
        <v>10.210000000000001</v>
      </c>
      <c r="J878" s="45">
        <v>10.51</v>
      </c>
      <c r="K878" s="37"/>
      <c r="L878" s="19">
        <v>44251</v>
      </c>
      <c r="M878" s="43">
        <v>6955.7462800000003</v>
      </c>
      <c r="N878" s="43">
        <v>3489.9561352999999</v>
      </c>
      <c r="O878" s="37"/>
      <c r="Q878" s="6">
        <v>-2.7619047619000001E-2</v>
      </c>
      <c r="R878" s="6">
        <v>-2.2868881793E-2</v>
      </c>
      <c r="S878" s="6">
        <v>3.6548223349999999E-2</v>
      </c>
      <c r="T878" s="6">
        <v>4.6541417484000001E-2</v>
      </c>
      <c r="U878" s="6">
        <v>1.2896825396999999E-2</v>
      </c>
      <c r="V878" s="6">
        <v>-0.21004061183</v>
      </c>
      <c r="W878" s="6">
        <v>-0.27844522968000002</v>
      </c>
      <c r="X878" s="6">
        <v>-0.64955977854000002</v>
      </c>
      <c r="Y878" s="6">
        <v>7.2478991596999998E-2</v>
      </c>
      <c r="Z878" s="6">
        <v>5.7814728151999999E-2</v>
      </c>
      <c r="AB878" s="7">
        <v>0.53518589903000002</v>
      </c>
      <c r="AC878" s="7">
        <v>5.5041840363E-2</v>
      </c>
      <c r="AD878" s="8"/>
      <c r="AE878" s="7">
        <v>0.22622107968999999</v>
      </c>
      <c r="AF878" s="7">
        <v>-0.18808411215000001</v>
      </c>
      <c r="AG878" s="4">
        <v>4</v>
      </c>
      <c r="AH878" s="9">
        <v>0</v>
      </c>
      <c r="AI878" s="10">
        <v>0</v>
      </c>
    </row>
    <row r="879" spans="2:35" x14ac:dyDescent="0.2">
      <c r="B879" s="3" t="s">
        <v>1919</v>
      </c>
      <c r="C879" s="3" t="s">
        <v>1928</v>
      </c>
      <c r="D879" s="3" t="s">
        <v>1926</v>
      </c>
      <c r="E879" s="4" t="s">
        <v>1743</v>
      </c>
      <c r="F879" s="3" t="s">
        <v>1975</v>
      </c>
      <c r="G879" s="19">
        <v>45875</v>
      </c>
      <c r="H879" s="19">
        <v>44098</v>
      </c>
      <c r="I879" s="45">
        <v>3.71</v>
      </c>
      <c r="J879" s="45">
        <v>31.5</v>
      </c>
      <c r="K879" s="37"/>
      <c r="L879" s="19">
        <v>45516</v>
      </c>
      <c r="M879" s="43">
        <v>2251.3949499999999</v>
      </c>
      <c r="N879" s="43">
        <v>40587.132818999999</v>
      </c>
      <c r="O879" s="37"/>
      <c r="Q879" s="6">
        <v>-1.5915119363999999E-2</v>
      </c>
      <c r="R879" s="6">
        <v>-2.3197007988E-2</v>
      </c>
      <c r="S879" s="6">
        <v>9.1176470587E-2</v>
      </c>
      <c r="T879" s="6">
        <v>8.0712011685999993E-2</v>
      </c>
      <c r="U879" s="6">
        <v>-0.89835616437999999</v>
      </c>
      <c r="V879" s="6">
        <v>-1.1092385447999999</v>
      </c>
      <c r="W879" s="6">
        <v>-0.99996286019000002</v>
      </c>
      <c r="X879" s="6">
        <v>-1.5306671221999999</v>
      </c>
      <c r="Y879" s="6">
        <v>-0.38980263158</v>
      </c>
      <c r="Z879" s="6">
        <v>-0.46859541520999998</v>
      </c>
      <c r="AB879" s="7">
        <v>2.0367860635000001</v>
      </c>
      <c r="AC879" s="7">
        <v>0.24371894158999999</v>
      </c>
      <c r="AD879" s="8">
        <v>-6.7176962180999999E-2</v>
      </c>
      <c r="AE879" s="7">
        <v>2.3596491228000001</v>
      </c>
      <c r="AF879" s="7">
        <v>-0.46728971962999999</v>
      </c>
      <c r="AG879" s="4">
        <v>4</v>
      </c>
      <c r="AH879" s="9">
        <v>0</v>
      </c>
      <c r="AI879" s="10">
        <v>0</v>
      </c>
    </row>
    <row r="880" spans="2:35" x14ac:dyDescent="0.2">
      <c r="B880" s="3" t="s">
        <v>321</v>
      </c>
      <c r="C880" s="3" t="s">
        <v>2813</v>
      </c>
      <c r="D880" s="3" t="s">
        <v>925</v>
      </c>
      <c r="E880" s="4" t="s">
        <v>1775</v>
      </c>
      <c r="F880" s="3" t="s">
        <v>1975</v>
      </c>
      <c r="G880" s="19">
        <v>45875</v>
      </c>
      <c r="H880" s="19">
        <v>40546</v>
      </c>
      <c r="I880" s="45">
        <v>22.33</v>
      </c>
      <c r="J880" s="45">
        <v>23.79</v>
      </c>
      <c r="K880" s="37"/>
      <c r="L880" s="19">
        <v>45840</v>
      </c>
      <c r="M880" s="43">
        <v>5499.7673500000001</v>
      </c>
      <c r="N880" s="43">
        <v>9760.5686798000006</v>
      </c>
      <c r="O880" s="37"/>
      <c r="Q880" s="6">
        <v>-1.1946902654999999E-2</v>
      </c>
      <c r="R880" s="6">
        <v>-1.9228791280000001E-2</v>
      </c>
      <c r="S880" s="6">
        <v>-5.3011026293000002E-2</v>
      </c>
      <c r="T880" s="6">
        <v>-6.3475485193999995E-2</v>
      </c>
      <c r="U880" s="6">
        <v>0.10412835114000001</v>
      </c>
      <c r="V880" s="6">
        <v>-0.10675402929</v>
      </c>
      <c r="W880" s="6">
        <v>0.82459889891000004</v>
      </c>
      <c r="X880" s="6">
        <v>0.29389463686</v>
      </c>
      <c r="Y880" s="6">
        <v>9.8599747651000005E-2</v>
      </c>
      <c r="Z880" s="6">
        <v>1.9806964016999998E-2</v>
      </c>
      <c r="AB880" s="7">
        <v>0.23196000089999999</v>
      </c>
      <c r="AC880" s="7">
        <v>2.3879392525000001E-2</v>
      </c>
      <c r="AD880" s="8">
        <v>0.36171741585</v>
      </c>
      <c r="AE880" s="7">
        <v>0.13680623174000001</v>
      </c>
      <c r="AF880" s="7">
        <v>-0.13129644922</v>
      </c>
      <c r="AG880" s="4">
        <v>7</v>
      </c>
      <c r="AH880" s="9">
        <v>5.0216130756000003E-2</v>
      </c>
      <c r="AI880" s="10">
        <v>1.9180555222</v>
      </c>
    </row>
    <row r="881" spans="2:35" x14ac:dyDescent="0.2">
      <c r="B881" s="3" t="s">
        <v>1877</v>
      </c>
      <c r="C881" s="3" t="s">
        <v>1878</v>
      </c>
      <c r="D881" s="3" t="s">
        <v>1879</v>
      </c>
      <c r="E881" s="4" t="s">
        <v>1741</v>
      </c>
      <c r="F881" s="3" t="s">
        <v>1960</v>
      </c>
      <c r="G881" s="19">
        <v>45875</v>
      </c>
      <c r="H881" s="19">
        <v>44501</v>
      </c>
      <c r="I881" s="45">
        <v>0.88</v>
      </c>
      <c r="J881" s="45">
        <v>1.18</v>
      </c>
      <c r="K881" s="37"/>
      <c r="L881" s="19">
        <v>45672</v>
      </c>
      <c r="M881" s="43">
        <v>3.8464800000000001</v>
      </c>
      <c r="N881" s="43">
        <v>6.9270890049</v>
      </c>
      <c r="O881" s="37"/>
      <c r="Q881" s="6">
        <v>1.1494252874000001E-2</v>
      </c>
      <c r="R881" s="6">
        <v>4.2123642505999996E-3</v>
      </c>
      <c r="S881" s="6">
        <v>-1.7418490397000001E-2</v>
      </c>
      <c r="T881" s="6">
        <v>-2.7882949298E-2</v>
      </c>
      <c r="U881" s="6">
        <v>-0.26733827324999998</v>
      </c>
      <c r="V881" s="6">
        <v>-0.47822065369</v>
      </c>
      <c r="W881" s="6">
        <v>-9.3250901597000002E-2</v>
      </c>
      <c r="X881" s="6">
        <v>-0.62395516365000003</v>
      </c>
      <c r="Y881" s="6">
        <v>-0.12871287129</v>
      </c>
      <c r="Z881" s="6">
        <v>-0.20750565492</v>
      </c>
      <c r="AB881" s="7">
        <v>0.55433234722000002</v>
      </c>
      <c r="AC881" s="7">
        <v>5.7320969763000003E-2</v>
      </c>
      <c r="AD881" s="8">
        <v>-0.24038446712</v>
      </c>
      <c r="AE881" s="7">
        <v>5.5186362321999999E-2</v>
      </c>
      <c r="AF881" s="7">
        <v>-0.10788461538000001</v>
      </c>
      <c r="AG881" s="4">
        <v>5</v>
      </c>
      <c r="AH881" s="9">
        <v>0</v>
      </c>
      <c r="AI881" s="10">
        <v>0</v>
      </c>
    </row>
    <row r="882" spans="2:35" x14ac:dyDescent="0.2">
      <c r="B882" s="3" t="s">
        <v>2858</v>
      </c>
      <c r="C882" s="3" t="s">
        <v>2958</v>
      </c>
      <c r="D882" s="3" t="s">
        <v>2908</v>
      </c>
      <c r="E882" s="4" t="s">
        <v>1761</v>
      </c>
      <c r="F882" s="3" t="s">
        <v>1960</v>
      </c>
      <c r="G882" s="19">
        <v>45875</v>
      </c>
      <c r="H882" s="19">
        <v>45572</v>
      </c>
      <c r="I882" s="45">
        <v>0.47749999999999998</v>
      </c>
      <c r="J882" s="45"/>
      <c r="K882" s="37"/>
      <c r="L882" s="19"/>
      <c r="M882" s="43">
        <v>22.059545</v>
      </c>
      <c r="N882" s="43">
        <v>95.619310998000003</v>
      </c>
      <c r="O882" s="37"/>
      <c r="Q882" s="6">
        <v>-4.4808961792000002E-2</v>
      </c>
      <c r="R882" s="6">
        <v>-5.2090850415999999E-2</v>
      </c>
      <c r="S882" s="6">
        <v>-0.27254722729999997</v>
      </c>
      <c r="T882" s="6">
        <v>-0.2830116862</v>
      </c>
      <c r="U882" s="6"/>
      <c r="V882" s="6"/>
      <c r="W882" s="6"/>
      <c r="X882" s="6"/>
      <c r="Y882" s="6">
        <v>-0.51767676768000004</v>
      </c>
      <c r="Z882" s="6">
        <v>-0.59646955131000001</v>
      </c>
      <c r="AB882" s="7"/>
      <c r="AC882" s="7"/>
      <c r="AD882" s="8"/>
      <c r="AE882" s="7">
        <v>1.5714285715000002E-2</v>
      </c>
      <c r="AF882" s="7">
        <v>-0.74134419551999997</v>
      </c>
      <c r="AG882" s="4"/>
      <c r="AH882" s="9"/>
      <c r="AI882" s="10"/>
    </row>
    <row r="883" spans="2:35" x14ac:dyDescent="0.2">
      <c r="B883" s="3" t="s">
        <v>3012</v>
      </c>
      <c r="C883" s="3" t="s">
        <v>3122</v>
      </c>
      <c r="D883" s="3" t="s">
        <v>3183</v>
      </c>
      <c r="E883" s="4" t="s">
        <v>1750</v>
      </c>
      <c r="F883" s="3" t="s">
        <v>1960</v>
      </c>
      <c r="G883" s="19">
        <v>45875</v>
      </c>
      <c r="H883" s="19">
        <v>45679</v>
      </c>
      <c r="I883" s="45">
        <v>0.57669999999999999</v>
      </c>
      <c r="J883" s="45"/>
      <c r="K883" s="37"/>
      <c r="L883" s="19"/>
      <c r="M883" s="43">
        <v>103.2166126</v>
      </c>
      <c r="N883" s="43">
        <v>7788.9462562999997</v>
      </c>
      <c r="O883" s="37"/>
      <c r="Q883" s="6">
        <v>-1.4188034188E-2</v>
      </c>
      <c r="R883" s="6">
        <v>-2.1469922813E-2</v>
      </c>
      <c r="S883" s="6">
        <v>-0.95349193548</v>
      </c>
      <c r="T883" s="6">
        <v>-0.96395639438000003</v>
      </c>
      <c r="U883" s="6"/>
      <c r="V883" s="6"/>
      <c r="W883" s="6"/>
      <c r="X883" s="6"/>
      <c r="Y883" s="6"/>
      <c r="Z883" s="6"/>
      <c r="AB883" s="7"/>
      <c r="AC883" s="7"/>
      <c r="AD883" s="8"/>
      <c r="AE883" s="7">
        <v>1.2997601917999999</v>
      </c>
      <c r="AF883" s="7">
        <v>-0.95435368755000005</v>
      </c>
      <c r="AG883" s="4"/>
      <c r="AH883" s="9"/>
      <c r="AI883" s="10"/>
    </row>
    <row r="884" spans="2:35" x14ac:dyDescent="0.2">
      <c r="B884" s="3" t="s">
        <v>3013</v>
      </c>
      <c r="C884" s="3" t="s">
        <v>3123</v>
      </c>
      <c r="D884" s="3" t="s">
        <v>3184</v>
      </c>
      <c r="E884" s="4" t="s">
        <v>1761</v>
      </c>
      <c r="F884" s="3" t="s">
        <v>1960</v>
      </c>
      <c r="G884" s="19">
        <v>45875</v>
      </c>
      <c r="H884" s="19">
        <v>45778</v>
      </c>
      <c r="I884" s="45">
        <v>10.68</v>
      </c>
      <c r="J884" s="45"/>
      <c r="K884" s="37"/>
      <c r="L884" s="19"/>
      <c r="M884" s="43">
        <v>11085.359399999999</v>
      </c>
      <c r="N884" s="43">
        <v>6371.4100786999998</v>
      </c>
      <c r="O884" s="37"/>
      <c r="Q884" s="6">
        <v>-0.40994475138000003</v>
      </c>
      <c r="R884" s="6">
        <v>-0.41722664000999998</v>
      </c>
      <c r="S884" s="6">
        <v>-7.4349442384E-3</v>
      </c>
      <c r="T884" s="6">
        <v>-1.7899403139E-2</v>
      </c>
      <c r="U884" s="6"/>
      <c r="V884" s="6"/>
      <c r="W884" s="6"/>
      <c r="X884" s="6"/>
      <c r="Y884" s="6"/>
      <c r="Z884" s="6"/>
      <c r="AB884" s="7"/>
      <c r="AC884" s="7"/>
      <c r="AD884" s="8"/>
      <c r="AE884" s="7">
        <v>0.92719298246000004</v>
      </c>
      <c r="AF884" s="7">
        <v>-0.51388256714000002</v>
      </c>
      <c r="AG884" s="4"/>
      <c r="AH884" s="9"/>
      <c r="AI884" s="10"/>
    </row>
    <row r="885" spans="2:35" x14ac:dyDescent="0.2">
      <c r="B885" s="3" t="s">
        <v>2130</v>
      </c>
      <c r="C885" s="3" t="s">
        <v>2134</v>
      </c>
      <c r="D885" s="3" t="s">
        <v>2138</v>
      </c>
      <c r="E885" s="4" t="s">
        <v>1741</v>
      </c>
      <c r="F885" s="3" t="s">
        <v>2097</v>
      </c>
      <c r="G885" s="19">
        <v>45875</v>
      </c>
      <c r="H885" s="19">
        <v>44286</v>
      </c>
      <c r="I885" s="45">
        <v>1.18</v>
      </c>
      <c r="J885" s="45">
        <v>1.18</v>
      </c>
      <c r="K885" s="37"/>
      <c r="L885" s="19">
        <v>45875</v>
      </c>
      <c r="M885" s="43">
        <v>58.923299999999998</v>
      </c>
      <c r="N885" s="43">
        <v>92.623392129999999</v>
      </c>
      <c r="O885" s="37"/>
      <c r="Q885" s="6">
        <v>1.7153693649000001E-2</v>
      </c>
      <c r="R885" s="6">
        <v>9.8718050248999996E-3</v>
      </c>
      <c r="S885" s="6">
        <v>3.50877193E-2</v>
      </c>
      <c r="T885" s="6">
        <v>2.4623260399000001E-2</v>
      </c>
      <c r="U885" s="6">
        <v>0.70841175618999996</v>
      </c>
      <c r="V885" s="6">
        <v>0.49752937575</v>
      </c>
      <c r="W885" s="6">
        <v>0.13329600757999999</v>
      </c>
      <c r="X885" s="6">
        <v>-0.39740825447</v>
      </c>
      <c r="Y885" s="6">
        <v>0.63888888888999995</v>
      </c>
      <c r="Z885" s="6">
        <v>0.56009610525999998</v>
      </c>
      <c r="AB885" s="7">
        <v>0.56158656184</v>
      </c>
      <c r="AC885" s="7">
        <v>6.4169965571000007E-2</v>
      </c>
      <c r="AD885" s="8">
        <v>1.6051666055</v>
      </c>
      <c r="AE885" s="7">
        <v>0.59722222221999999</v>
      </c>
      <c r="AF885" s="7">
        <v>-3.5714285715000002E-2</v>
      </c>
      <c r="AG885" s="4">
        <v>7</v>
      </c>
      <c r="AH885" s="9">
        <v>0</v>
      </c>
      <c r="AI885" s="10">
        <v>0</v>
      </c>
    </row>
    <row r="886" spans="2:35" x14ac:dyDescent="0.2">
      <c r="B886" s="3" t="s">
        <v>322</v>
      </c>
      <c r="C886" s="3" t="s">
        <v>667</v>
      </c>
      <c r="D886" s="3" t="s">
        <v>926</v>
      </c>
      <c r="E886" s="4" t="s">
        <v>1745</v>
      </c>
      <c r="F886" s="3" t="s">
        <v>1960</v>
      </c>
      <c r="G886" s="19">
        <v>45875</v>
      </c>
      <c r="H886" s="19">
        <v>40546</v>
      </c>
      <c r="I886" s="45">
        <v>35.5</v>
      </c>
      <c r="J886" s="45">
        <v>35.5</v>
      </c>
      <c r="K886" s="37"/>
      <c r="L886" s="19">
        <v>45875</v>
      </c>
      <c r="M886" s="43">
        <v>47857.053</v>
      </c>
      <c r="N886" s="43">
        <v>28074.419621000001</v>
      </c>
      <c r="O886" s="37"/>
      <c r="Q886" s="6">
        <v>5.6369785852000004E-4</v>
      </c>
      <c r="R886" s="6">
        <v>-6.7181907652000003E-3</v>
      </c>
      <c r="S886" s="6">
        <v>0.17239101716999999</v>
      </c>
      <c r="T886" s="6">
        <v>0.16192655826999999</v>
      </c>
      <c r="U886" s="6">
        <v>0.22512523408999999</v>
      </c>
      <c r="V886" s="6">
        <v>1.4242853643E-2</v>
      </c>
      <c r="W886" s="6">
        <v>0.50426581761</v>
      </c>
      <c r="X886" s="6">
        <v>-2.6438444437999999E-2</v>
      </c>
      <c r="Y886" s="6">
        <v>0.46813831755000002</v>
      </c>
      <c r="Z886" s="6">
        <v>0.38934553391999999</v>
      </c>
      <c r="AB886" s="7">
        <v>0.30542099434999997</v>
      </c>
      <c r="AC886" s="7">
        <v>3.1653210174000003E-2</v>
      </c>
      <c r="AD886" s="8">
        <v>0.66277665509000006</v>
      </c>
      <c r="AE886" s="7">
        <v>0.16164921466000001</v>
      </c>
      <c r="AF886" s="7">
        <v>-0.18650544526999999</v>
      </c>
      <c r="AG886" s="4">
        <v>5</v>
      </c>
      <c r="AH886" s="9">
        <v>2.5218560861000001E-2</v>
      </c>
      <c r="AI886" s="10">
        <v>0.375</v>
      </c>
    </row>
    <row r="887" spans="2:35" x14ac:dyDescent="0.2">
      <c r="B887" s="3" t="s">
        <v>2763</v>
      </c>
      <c r="C887" s="3" t="s">
        <v>2814</v>
      </c>
      <c r="D887" s="3" t="s">
        <v>2776</v>
      </c>
      <c r="E887" s="4" t="s">
        <v>1744</v>
      </c>
      <c r="F887" s="3" t="s">
        <v>1960</v>
      </c>
      <c r="G887" s="19">
        <v>45875</v>
      </c>
      <c r="H887" s="19">
        <v>45481</v>
      </c>
      <c r="I887" s="45">
        <v>42.63</v>
      </c>
      <c r="J887" s="45">
        <v>55.674358738000002</v>
      </c>
      <c r="K887" s="37"/>
      <c r="L887" s="19">
        <v>45618</v>
      </c>
      <c r="M887" s="43">
        <v>205481.58770999999</v>
      </c>
      <c r="N887" s="43">
        <v>160588.05590000001</v>
      </c>
      <c r="O887" s="37"/>
      <c r="Q887" s="6">
        <v>-3.4865293185E-2</v>
      </c>
      <c r="R887" s="6">
        <v>-4.2147181808999998E-2</v>
      </c>
      <c r="S887" s="6">
        <v>-0.11242973141</v>
      </c>
      <c r="T887" s="6">
        <v>-0.12289419031</v>
      </c>
      <c r="U887" s="6">
        <v>8.9862962530000007E-2</v>
      </c>
      <c r="V887" s="6">
        <v>-0.12101941791</v>
      </c>
      <c r="W887" s="6"/>
      <c r="X887" s="6"/>
      <c r="Y887" s="6">
        <v>-0.19477545482</v>
      </c>
      <c r="Z887" s="6">
        <v>-0.27356823845</v>
      </c>
      <c r="AB887" s="7">
        <v>0.38857579139999998</v>
      </c>
      <c r="AC887" s="7">
        <v>4.0392750271999997E-2</v>
      </c>
      <c r="AD887" s="8">
        <v>0.35496890048000002</v>
      </c>
      <c r="AE887" s="7">
        <v>7.4806894616E-2</v>
      </c>
      <c r="AF887" s="7">
        <v>-0.13462646437</v>
      </c>
      <c r="AG887" s="4">
        <v>6</v>
      </c>
      <c r="AH887" s="9">
        <v>3.6364988841999998E-2</v>
      </c>
      <c r="AI887" s="10">
        <v>1.4665999999999999</v>
      </c>
    </row>
    <row r="888" spans="2:35" x14ac:dyDescent="0.2">
      <c r="B888" s="3" t="s">
        <v>1249</v>
      </c>
      <c r="C888" s="3" t="s">
        <v>2393</v>
      </c>
      <c r="D888" s="3" t="s">
        <v>1669</v>
      </c>
      <c r="E888" s="4" t="s">
        <v>1743</v>
      </c>
      <c r="F888" s="3" t="s">
        <v>1961</v>
      </c>
      <c r="G888" s="19">
        <v>45875</v>
      </c>
      <c r="H888" s="19">
        <v>43677</v>
      </c>
      <c r="I888" s="45">
        <v>1.69</v>
      </c>
      <c r="J888" s="45">
        <v>2.39</v>
      </c>
      <c r="K888" s="37"/>
      <c r="L888" s="19">
        <v>45601</v>
      </c>
      <c r="M888" s="43">
        <v>4182.1635699999997</v>
      </c>
      <c r="N888" s="43">
        <v>2868.1963949000001</v>
      </c>
      <c r="O888" s="37"/>
      <c r="Q888" s="6">
        <v>1.8072289155999999E-2</v>
      </c>
      <c r="R888" s="6">
        <v>1.0790400532E-2</v>
      </c>
      <c r="S888" s="6">
        <v>0.33070866141999999</v>
      </c>
      <c r="T888" s="6">
        <v>0.32024420252000002</v>
      </c>
      <c r="U888" s="6">
        <v>-0.1990521327</v>
      </c>
      <c r="V888" s="6">
        <v>-0.40993451315000001</v>
      </c>
      <c r="W888" s="6">
        <v>-0.33201581027999999</v>
      </c>
      <c r="X888" s="6">
        <v>-0.86272007233000003</v>
      </c>
      <c r="Y888" s="6">
        <v>-5.5865921787999998E-2</v>
      </c>
      <c r="Z888" s="6">
        <v>-0.13465870542</v>
      </c>
      <c r="AB888" s="7">
        <v>0.49953385686000001</v>
      </c>
      <c r="AC888" s="7">
        <v>5.2508224591999997E-2</v>
      </c>
      <c r="AD888" s="8">
        <v>-0.28244284464000002</v>
      </c>
      <c r="AE888" s="7">
        <v>0.42148760331000001</v>
      </c>
      <c r="AF888" s="7">
        <v>-0.14765100671</v>
      </c>
      <c r="AG888" s="4">
        <v>4</v>
      </c>
      <c r="AH888" s="9">
        <v>0</v>
      </c>
      <c r="AI888" s="10">
        <v>0</v>
      </c>
    </row>
    <row r="889" spans="2:35" x14ac:dyDescent="0.2">
      <c r="B889" s="3" t="s">
        <v>2333</v>
      </c>
      <c r="C889" s="3" t="s">
        <v>2339</v>
      </c>
      <c r="D889" s="3" t="s">
        <v>2337</v>
      </c>
      <c r="E889" s="4" t="s">
        <v>1743</v>
      </c>
      <c r="F889" s="3" t="s">
        <v>1970</v>
      </c>
      <c r="G889" s="19">
        <v>45875</v>
      </c>
      <c r="H889" s="19">
        <v>44518</v>
      </c>
      <c r="I889" s="45">
        <v>4.04</v>
      </c>
      <c r="J889" s="45">
        <v>20.8</v>
      </c>
      <c r="K889" s="37"/>
      <c r="L889" s="19">
        <v>45653</v>
      </c>
      <c r="M889" s="43">
        <v>536.40696000000003</v>
      </c>
      <c r="N889" s="43">
        <v>2844.4966942000001</v>
      </c>
      <c r="O889" s="37"/>
      <c r="Q889" s="6">
        <v>-3.3492822966999999E-2</v>
      </c>
      <c r="R889" s="6">
        <v>-4.0774711590999997E-2</v>
      </c>
      <c r="S889" s="6">
        <v>2.4813895779999999E-3</v>
      </c>
      <c r="T889" s="6">
        <v>-7.9830693230000006E-3</v>
      </c>
      <c r="U889" s="6">
        <v>-0.39064856712000001</v>
      </c>
      <c r="V889" s="6">
        <v>-0.60153094756000003</v>
      </c>
      <c r="W889" s="6">
        <v>-0.87519308000999996</v>
      </c>
      <c r="X889" s="6">
        <v>-1.4058973421000001</v>
      </c>
      <c r="Y889" s="6">
        <v>-0.67628205127999996</v>
      </c>
      <c r="Z889" s="6">
        <v>-0.75507483492000005</v>
      </c>
      <c r="AB889" s="7">
        <v>2.3968428785000002</v>
      </c>
      <c r="AC889" s="7">
        <v>0.40576913893</v>
      </c>
      <c r="AD889" s="8">
        <v>5.5866259342999998</v>
      </c>
      <c r="AE889" s="7">
        <v>3.7081902894000001</v>
      </c>
      <c r="AF889" s="7">
        <v>-0.44667571234999998</v>
      </c>
      <c r="AG889" s="4">
        <v>4</v>
      </c>
      <c r="AH889" s="9">
        <v>0</v>
      </c>
      <c r="AI889" s="10">
        <v>0</v>
      </c>
    </row>
    <row r="890" spans="2:35" x14ac:dyDescent="0.2">
      <c r="B890" s="3" t="s">
        <v>323</v>
      </c>
      <c r="C890" s="3" t="s">
        <v>668</v>
      </c>
      <c r="D890" s="3" t="s">
        <v>927</v>
      </c>
      <c r="E890" s="4" t="s">
        <v>1764</v>
      </c>
      <c r="F890" s="3" t="s">
        <v>1970</v>
      </c>
      <c r="G890" s="19">
        <v>45875</v>
      </c>
      <c r="H890" s="19">
        <v>34233</v>
      </c>
      <c r="I890" s="45">
        <v>36.270000000000003</v>
      </c>
      <c r="J890" s="45">
        <v>45.61</v>
      </c>
      <c r="K890" s="37"/>
      <c r="L890" s="19">
        <v>45734</v>
      </c>
      <c r="M890" s="43">
        <v>28222.702560000002</v>
      </c>
      <c r="N890" s="43">
        <v>46028.458221000001</v>
      </c>
      <c r="O890" s="37"/>
      <c r="Q890" s="6">
        <v>3.8748962087999999E-3</v>
      </c>
      <c r="R890" s="6">
        <v>-3.4069924149999998E-3</v>
      </c>
      <c r="S890" s="6">
        <v>-2.3687752356E-2</v>
      </c>
      <c r="T890" s="6">
        <v>-3.4152211256999999E-2</v>
      </c>
      <c r="U890" s="6">
        <v>5.6510340809999997E-2</v>
      </c>
      <c r="V890" s="6">
        <v>-0.15437203963000001</v>
      </c>
      <c r="W890" s="6">
        <v>-0.55198662100999996</v>
      </c>
      <c r="X890" s="6">
        <v>-1.0826908830999999</v>
      </c>
      <c r="Y890" s="6">
        <v>-2.4752475238000002E-3</v>
      </c>
      <c r="Z890" s="6">
        <v>-8.1268031157000001E-2</v>
      </c>
      <c r="AB890" s="7">
        <v>0.44735683456999997</v>
      </c>
      <c r="AC890" s="7">
        <v>4.6464199792999997E-2</v>
      </c>
      <c r="AD890" s="8">
        <v>0.29883482304999998</v>
      </c>
      <c r="AE890" s="7">
        <v>0.15905356556</v>
      </c>
      <c r="AF890" s="7">
        <v>-0.13918952932</v>
      </c>
      <c r="AG890" s="4">
        <v>5</v>
      </c>
      <c r="AH890" s="9">
        <v>0</v>
      </c>
      <c r="AI890" s="10">
        <v>0</v>
      </c>
    </row>
    <row r="891" spans="2:35" x14ac:dyDescent="0.2">
      <c r="B891" s="3" t="s">
        <v>1239</v>
      </c>
      <c r="C891" s="3" t="s">
        <v>1723</v>
      </c>
      <c r="D891" s="3" t="s">
        <v>1659</v>
      </c>
      <c r="E891" s="4" t="s">
        <v>1741</v>
      </c>
      <c r="F891" s="3" t="s">
        <v>1981</v>
      </c>
      <c r="G891" s="19">
        <v>45875</v>
      </c>
      <c r="H891" s="19">
        <v>36719</v>
      </c>
      <c r="I891" s="45">
        <v>15.99</v>
      </c>
      <c r="J891" s="45">
        <v>17.05</v>
      </c>
      <c r="K891" s="37"/>
      <c r="L891" s="19">
        <v>45569</v>
      </c>
      <c r="M891" s="43">
        <v>2021.9834699999999</v>
      </c>
      <c r="N891" s="43">
        <v>1301.6608738</v>
      </c>
      <c r="O891" s="37"/>
      <c r="Q891" s="6">
        <v>4.1015625E-2</v>
      </c>
      <c r="R891" s="6">
        <v>3.3733736376000002E-2</v>
      </c>
      <c r="S891" s="6">
        <v>0.16037735849000001</v>
      </c>
      <c r="T891" s="6">
        <v>0.14991289959000001</v>
      </c>
      <c r="U891" s="6">
        <v>7.2434607646000002E-2</v>
      </c>
      <c r="V891" s="6">
        <v>-0.13844777280000001</v>
      </c>
      <c r="W891" s="6">
        <v>-4.2514970059999997E-2</v>
      </c>
      <c r="X891" s="6">
        <v>-0.57321923211000003</v>
      </c>
      <c r="Y891" s="6">
        <v>0.21320182094000001</v>
      </c>
      <c r="Z891" s="6">
        <v>0.13440903731000001</v>
      </c>
      <c r="AB891" s="7">
        <v>0.45556518825999998</v>
      </c>
      <c r="AC891" s="7">
        <v>4.6806182443999998E-2</v>
      </c>
      <c r="AD891" s="8">
        <v>0.45125287515000001</v>
      </c>
      <c r="AE891" s="7">
        <v>0.32306163022000001</v>
      </c>
      <c r="AF891" s="7">
        <v>-0.16552771450000001</v>
      </c>
      <c r="AG891" s="4">
        <v>6</v>
      </c>
      <c r="AH891" s="9">
        <v>0</v>
      </c>
      <c r="AI891" s="10">
        <v>0</v>
      </c>
    </row>
    <row r="892" spans="2:35" x14ac:dyDescent="0.2">
      <c r="B892" s="3" t="s">
        <v>1240</v>
      </c>
      <c r="C892" s="3" t="s">
        <v>2148</v>
      </c>
      <c r="D892" s="3" t="s">
        <v>1660</v>
      </c>
      <c r="E892" s="4" t="s">
        <v>1751</v>
      </c>
      <c r="F892" s="3" t="s">
        <v>1972</v>
      </c>
      <c r="G892" s="19">
        <v>45875</v>
      </c>
      <c r="H892" s="19">
        <v>42089</v>
      </c>
      <c r="I892" s="45">
        <v>25.79</v>
      </c>
      <c r="J892" s="45">
        <v>31.86</v>
      </c>
      <c r="K892" s="37"/>
      <c r="L892" s="19">
        <v>45860</v>
      </c>
      <c r="M892" s="43">
        <v>127039.86365</v>
      </c>
      <c r="N892" s="43">
        <v>124279.48795</v>
      </c>
      <c r="O892" s="37"/>
      <c r="Q892" s="6">
        <v>-1.2633996935999999E-2</v>
      </c>
      <c r="R892" s="6">
        <v>-1.9915885559999999E-2</v>
      </c>
      <c r="S892" s="6">
        <v>-6.3543936093000006E-2</v>
      </c>
      <c r="T892" s="6">
        <v>-7.4008394993999999E-2</v>
      </c>
      <c r="U892" s="6">
        <v>7.9079497908999999E-2</v>
      </c>
      <c r="V892" s="6">
        <v>-0.13180288254</v>
      </c>
      <c r="W892" s="6">
        <v>-0.91825673533999996</v>
      </c>
      <c r="X892" s="6">
        <v>-1.4489609974</v>
      </c>
      <c r="Y892" s="6">
        <v>0.89632352941000004</v>
      </c>
      <c r="Z892" s="6">
        <v>0.81753074577999996</v>
      </c>
      <c r="AB892" s="7">
        <v>1.1536400982999999</v>
      </c>
      <c r="AC892" s="7">
        <v>0.11628115060999999</v>
      </c>
      <c r="AD892" s="8">
        <v>0.92247638608000004</v>
      </c>
      <c r="AE892" s="7">
        <v>0.45974662851999998</v>
      </c>
      <c r="AF892" s="7">
        <v>-0.25534701003999999</v>
      </c>
      <c r="AG892" s="4">
        <v>6</v>
      </c>
      <c r="AH892" s="9">
        <v>0</v>
      </c>
      <c r="AI892" s="10">
        <v>0</v>
      </c>
    </row>
    <row r="893" spans="2:35" x14ac:dyDescent="0.2">
      <c r="B893" s="3" t="s">
        <v>1241</v>
      </c>
      <c r="C893" s="3" t="s">
        <v>1724</v>
      </c>
      <c r="D893" s="3" t="s">
        <v>1661</v>
      </c>
      <c r="E893" s="4" t="s">
        <v>1751</v>
      </c>
      <c r="F893" s="3" t="s">
        <v>1961</v>
      </c>
      <c r="G893" s="19">
        <v>45875</v>
      </c>
      <c r="H893" s="19">
        <v>43131</v>
      </c>
      <c r="I893" s="45">
        <v>13.44</v>
      </c>
      <c r="J893" s="45">
        <v>16.5</v>
      </c>
      <c r="K893" s="37"/>
      <c r="L893" s="19">
        <v>45649</v>
      </c>
      <c r="M893" s="43">
        <v>96.566400000000002</v>
      </c>
      <c r="N893" s="43">
        <v>123.0469062</v>
      </c>
      <c r="O893" s="37"/>
      <c r="Q893" s="6">
        <v>-2.2545454544999999E-2</v>
      </c>
      <c r="R893" s="6">
        <v>-2.9827343169000001E-2</v>
      </c>
      <c r="S893" s="6">
        <v>0.80040187541999996</v>
      </c>
      <c r="T893" s="6">
        <v>0.78993741652000005</v>
      </c>
      <c r="U893" s="6">
        <v>2.5773223316</v>
      </c>
      <c r="V893" s="6">
        <v>2.3664399511999998</v>
      </c>
      <c r="W893" s="6">
        <v>-0.77146355150000001</v>
      </c>
      <c r="X893" s="6">
        <v>-1.3021678135000001</v>
      </c>
      <c r="Y893" s="6">
        <v>0.44500591334</v>
      </c>
      <c r="Z893" s="6">
        <v>0.36621312970999997</v>
      </c>
      <c r="AB893" s="7">
        <v>1.9292884259</v>
      </c>
      <c r="AC893" s="7">
        <v>0.32957016124999999</v>
      </c>
      <c r="AD893" s="8">
        <v>13.594228604</v>
      </c>
      <c r="AE893" s="7">
        <v>0.70270270270000001</v>
      </c>
      <c r="AF893" s="7">
        <v>-0.27930578026000003</v>
      </c>
      <c r="AG893" s="4">
        <v>5</v>
      </c>
      <c r="AH893" s="9">
        <v>0</v>
      </c>
      <c r="AI893" s="10">
        <v>0</v>
      </c>
    </row>
    <row r="894" spans="2:35" x14ac:dyDescent="0.2">
      <c r="B894" s="3" t="s">
        <v>2636</v>
      </c>
      <c r="C894" s="3" t="s">
        <v>2716</v>
      </c>
      <c r="D894" s="3" t="s">
        <v>2674</v>
      </c>
      <c r="E894" s="4" t="s">
        <v>1741</v>
      </c>
      <c r="F894" s="3" t="s">
        <v>1990</v>
      </c>
      <c r="G894" s="19">
        <v>45875</v>
      </c>
      <c r="H894" s="19">
        <v>45175</v>
      </c>
      <c r="I894" s="45">
        <v>4.01</v>
      </c>
      <c r="J894" s="45">
        <v>4.24</v>
      </c>
      <c r="K894" s="37"/>
      <c r="L894" s="19">
        <v>45846</v>
      </c>
      <c r="M894" s="43">
        <v>3304.34827</v>
      </c>
      <c r="N894" s="43">
        <v>907.01702890000001</v>
      </c>
      <c r="O894" s="37"/>
      <c r="Q894" s="6">
        <v>-2.4875621874999999E-3</v>
      </c>
      <c r="R894" s="6">
        <v>-9.7694508113000001E-3</v>
      </c>
      <c r="S894" s="6">
        <v>4.4270833333999997E-2</v>
      </c>
      <c r="T894" s="6">
        <v>3.3806374432999997E-2</v>
      </c>
      <c r="U894" s="6">
        <v>0.75877192982999997</v>
      </c>
      <c r="V894" s="6">
        <v>0.54788954938000001</v>
      </c>
      <c r="W894" s="6"/>
      <c r="X894" s="6"/>
      <c r="Y894" s="6">
        <v>1.4303030302999999</v>
      </c>
      <c r="Z894" s="6">
        <v>1.3515102467</v>
      </c>
      <c r="AB894" s="7">
        <v>1.0990041168</v>
      </c>
      <c r="AC894" s="7">
        <v>0.11707031796</v>
      </c>
      <c r="AD894" s="8">
        <v>1.9480692399999999</v>
      </c>
      <c r="AE894" s="7">
        <v>0.86549707602000003</v>
      </c>
      <c r="AF894" s="7">
        <v>-0.35797665369999998</v>
      </c>
      <c r="AG894" s="4">
        <v>5</v>
      </c>
      <c r="AH894" s="9">
        <v>0</v>
      </c>
      <c r="AI894" s="10">
        <v>0</v>
      </c>
    </row>
    <row r="895" spans="2:35" x14ac:dyDescent="0.2">
      <c r="B895" s="3" t="s">
        <v>2296</v>
      </c>
      <c r="C895" s="3" t="s">
        <v>2312</v>
      </c>
      <c r="D895" s="3" t="s">
        <v>2322</v>
      </c>
      <c r="E895" s="4" t="s">
        <v>1748</v>
      </c>
      <c r="F895" s="3" t="s">
        <v>1960</v>
      </c>
      <c r="G895" s="19">
        <v>45127</v>
      </c>
      <c r="H895" s="19">
        <v>41866</v>
      </c>
      <c r="I895" s="45">
        <v>0.20699999999999999</v>
      </c>
      <c r="J895" s="45">
        <v>3.74</v>
      </c>
      <c r="K895" s="37"/>
      <c r="L895" s="19">
        <v>44783</v>
      </c>
      <c r="M895" s="43">
        <v>461.27693699999998</v>
      </c>
      <c r="N895" s="43">
        <v>1808.2467629</v>
      </c>
      <c r="O895" s="37"/>
      <c r="Q895" s="6">
        <v>-8.3259521700000005E-2</v>
      </c>
      <c r="R895" s="6">
        <v>-7.6502646551999995E-2</v>
      </c>
      <c r="S895" s="6">
        <v>-0.31</v>
      </c>
      <c r="T895" s="6">
        <v>-0.34330363592000002</v>
      </c>
      <c r="U895" s="6">
        <v>-0.92812499999999998</v>
      </c>
      <c r="V895" s="6">
        <v>-1.0733231110999999</v>
      </c>
      <c r="W895" s="6"/>
      <c r="X895" s="6"/>
      <c r="Y895" s="6">
        <v>-0.78980503656000001</v>
      </c>
      <c r="Z895" s="6">
        <v>-0.97091455601999999</v>
      </c>
      <c r="AB895" s="7">
        <v>1.1868982069</v>
      </c>
      <c r="AC895" s="7">
        <v>0.13150224779</v>
      </c>
      <c r="AD895" s="8"/>
      <c r="AE895" s="7">
        <v>0.70975323149000002</v>
      </c>
      <c r="AF895" s="7">
        <v>-0.46062992126000002</v>
      </c>
      <c r="AG895" s="4">
        <v>2</v>
      </c>
      <c r="AH895" s="9">
        <v>0</v>
      </c>
      <c r="AI895" s="10">
        <v>0</v>
      </c>
    </row>
    <row r="896" spans="2:35" x14ac:dyDescent="0.2">
      <c r="B896" s="3" t="s">
        <v>2117</v>
      </c>
      <c r="C896" s="3" t="s">
        <v>2578</v>
      </c>
      <c r="D896" s="3" t="s">
        <v>2121</v>
      </c>
      <c r="E896" s="4" t="s">
        <v>819</v>
      </c>
      <c r="F896" s="3" t="s">
        <v>1972</v>
      </c>
      <c r="G896" s="19">
        <v>45875</v>
      </c>
      <c r="H896" s="19">
        <v>40546</v>
      </c>
      <c r="I896" s="45">
        <v>24.92</v>
      </c>
      <c r="J896" s="45">
        <v>26.88</v>
      </c>
      <c r="K896" s="37"/>
      <c r="L896" s="19">
        <v>45810</v>
      </c>
      <c r="M896" s="43">
        <v>138512.58679999999</v>
      </c>
      <c r="N896" s="43">
        <v>134011.07183999999</v>
      </c>
      <c r="O896" s="37"/>
      <c r="Q896" s="6">
        <v>1.5898899308000002E-2</v>
      </c>
      <c r="R896" s="6">
        <v>8.6170106842000001E-3</v>
      </c>
      <c r="S896" s="6">
        <v>-2.5801407349000001E-2</v>
      </c>
      <c r="T896" s="6">
        <v>-3.6265866250000001E-2</v>
      </c>
      <c r="U896" s="6">
        <v>0.50970958409</v>
      </c>
      <c r="V896" s="6">
        <v>0.29882720364999998</v>
      </c>
      <c r="W896" s="6">
        <v>0.47258779043999999</v>
      </c>
      <c r="X896" s="6">
        <v>-5.8116471610999997E-2</v>
      </c>
      <c r="Y896" s="6">
        <v>0.18099083970999999</v>
      </c>
      <c r="Z896" s="6">
        <v>0.10219805607</v>
      </c>
      <c r="AB896" s="7">
        <v>0.30328224203999998</v>
      </c>
      <c r="AC896" s="7">
        <v>3.1458619246999997E-2</v>
      </c>
      <c r="AD896" s="8">
        <v>1.9161437349999999</v>
      </c>
      <c r="AE896" s="7">
        <v>0.13920454544999999</v>
      </c>
      <c r="AF896" s="7">
        <v>-8.8743916329E-2</v>
      </c>
      <c r="AG896" s="4">
        <v>7</v>
      </c>
      <c r="AH896" s="9">
        <v>8.2115593016000004E-3</v>
      </c>
      <c r="AI896" s="10">
        <v>0.13639399999999999</v>
      </c>
    </row>
    <row r="897" spans="2:35" x14ac:dyDescent="0.2">
      <c r="B897" s="3" t="s">
        <v>2232</v>
      </c>
      <c r="C897" s="3" t="s">
        <v>2266</v>
      </c>
      <c r="D897" s="3" t="s">
        <v>2242</v>
      </c>
      <c r="E897" s="4" t="s">
        <v>1742</v>
      </c>
      <c r="F897" s="3" t="s">
        <v>1981</v>
      </c>
      <c r="G897" s="19">
        <v>45875</v>
      </c>
      <c r="H897" s="19">
        <v>44399</v>
      </c>
      <c r="I897" s="45">
        <v>3.1482000000000001</v>
      </c>
      <c r="J897" s="45">
        <v>4.88</v>
      </c>
      <c r="K897" s="37"/>
      <c r="L897" s="19">
        <v>45707</v>
      </c>
      <c r="M897" s="43">
        <v>145.90018079999999</v>
      </c>
      <c r="N897" s="43">
        <v>291.13468661000002</v>
      </c>
      <c r="O897" s="37"/>
      <c r="Q897" s="6">
        <v>-7.9473684210000006E-2</v>
      </c>
      <c r="R897" s="6">
        <v>-8.6755572833999997E-2</v>
      </c>
      <c r="S897" s="6">
        <v>5.2909698996000003E-2</v>
      </c>
      <c r="T897" s="6">
        <v>4.2445240095000003E-2</v>
      </c>
      <c r="U897" s="6">
        <v>-0.22458128079</v>
      </c>
      <c r="V897" s="6">
        <v>-0.43546366123000002</v>
      </c>
      <c r="W897" s="6">
        <v>-0.28934537246000003</v>
      </c>
      <c r="X897" s="6">
        <v>-0.82004963451000001</v>
      </c>
      <c r="Y897" s="6">
        <v>2.5472312704000001E-2</v>
      </c>
      <c r="Z897" s="6">
        <v>-5.3320470930000002E-2</v>
      </c>
      <c r="AB897" s="7">
        <v>0.78349277585999999</v>
      </c>
      <c r="AC897" s="7">
        <v>8.1174734605999999E-2</v>
      </c>
      <c r="AD897" s="8">
        <v>-4.0599739667999998E-2</v>
      </c>
      <c r="AE897" s="7">
        <v>0.14006514657999999</v>
      </c>
      <c r="AF897" s="7">
        <v>-9.9706744868000005E-2</v>
      </c>
      <c r="AG897" s="4">
        <v>3</v>
      </c>
      <c r="AH897" s="9">
        <v>0</v>
      </c>
      <c r="AI897" s="10">
        <v>0</v>
      </c>
    </row>
    <row r="898" spans="2:35" x14ac:dyDescent="0.2">
      <c r="B898" s="3" t="s">
        <v>2086</v>
      </c>
      <c r="C898" s="3" t="s">
        <v>3124</v>
      </c>
      <c r="D898" s="3" t="s">
        <v>2089</v>
      </c>
      <c r="E898" s="4" t="s">
        <v>1741</v>
      </c>
      <c r="F898" s="3" t="s">
        <v>700</v>
      </c>
      <c r="G898" s="19">
        <v>45875</v>
      </c>
      <c r="H898" s="19">
        <v>42852</v>
      </c>
      <c r="I898" s="45">
        <v>2.5099999999999998</v>
      </c>
      <c r="J898" s="45">
        <v>13.95</v>
      </c>
      <c r="K898" s="37"/>
      <c r="L898" s="19">
        <v>45609</v>
      </c>
      <c r="M898" s="43">
        <v>205.89278999999999</v>
      </c>
      <c r="N898" s="43">
        <v>421.90154383999999</v>
      </c>
      <c r="O898" s="37"/>
      <c r="Q898" s="6">
        <v>-1.9531250000999999E-2</v>
      </c>
      <c r="R898" s="6">
        <v>-2.6813138625E-2</v>
      </c>
      <c r="S898" s="6">
        <v>-0.59196280522</v>
      </c>
      <c r="T898" s="6">
        <v>-0.60242726412000003</v>
      </c>
      <c r="U898" s="6">
        <v>-0.78818565400999996</v>
      </c>
      <c r="V898" s="6">
        <v>-0.99906803445000003</v>
      </c>
      <c r="W898" s="6">
        <v>-0.97588856867999996</v>
      </c>
      <c r="X898" s="6">
        <v>-1.5065928307000001</v>
      </c>
      <c r="Y898" s="6">
        <v>-0.63304093566999997</v>
      </c>
      <c r="Z898" s="6">
        <v>-0.71183371930999995</v>
      </c>
      <c r="AB898" s="7">
        <v>1.3106834364</v>
      </c>
      <c r="AC898" s="7">
        <v>0.12575818069</v>
      </c>
      <c r="AD898" s="8">
        <v>-0.47080576776999999</v>
      </c>
      <c r="AE898" s="7">
        <v>0.30315789473999999</v>
      </c>
      <c r="AF898" s="7">
        <v>-0.59820861390000002</v>
      </c>
      <c r="AG898" s="4">
        <v>3</v>
      </c>
      <c r="AH898" s="9">
        <v>0</v>
      </c>
      <c r="AI898" s="10">
        <v>0</v>
      </c>
    </row>
    <row r="899" spans="2:35" x14ac:dyDescent="0.2">
      <c r="B899" s="3" t="s">
        <v>1154</v>
      </c>
      <c r="C899" s="3" t="s">
        <v>2815</v>
      </c>
      <c r="D899" s="3" t="s">
        <v>1472</v>
      </c>
      <c r="E899" s="3" t="s">
        <v>1741</v>
      </c>
      <c r="F899" s="3" t="s">
        <v>1956</v>
      </c>
      <c r="G899" s="46">
        <v>45315</v>
      </c>
      <c r="H899" s="46">
        <v>43846</v>
      </c>
      <c r="I899" s="44">
        <v>2.8</v>
      </c>
      <c r="J899" s="44">
        <v>12.1</v>
      </c>
      <c r="L899" s="46">
        <v>44964</v>
      </c>
      <c r="M899" s="5">
        <v>373.92320000000001</v>
      </c>
      <c r="N899" s="5">
        <v>124.13368723000001</v>
      </c>
      <c r="Q899" s="38">
        <v>2.1897810218E-2</v>
      </c>
      <c r="R899" s="38">
        <v>2.1085821567E-2</v>
      </c>
      <c r="S899" s="38">
        <v>1.8181818180999999E-2</v>
      </c>
      <c r="T899" s="38">
        <v>-5.7779852103999997E-3</v>
      </c>
      <c r="U899" s="38">
        <v>-0.73831775701000002</v>
      </c>
      <c r="V899" s="38">
        <v>-0.95031940005000004</v>
      </c>
      <c r="W899" s="38">
        <v>-0.92670157068000003</v>
      </c>
      <c r="X899" s="38">
        <v>-1.1940679695</v>
      </c>
      <c r="Y899" s="38">
        <v>2.1897810218E-2</v>
      </c>
      <c r="Z899" s="38">
        <v>1.2010558275000001E-3</v>
      </c>
      <c r="AB899" s="3">
        <v>0.82541460279000001</v>
      </c>
      <c r="AC899" s="3">
        <v>8.4299368079000001E-2</v>
      </c>
      <c r="AE899" s="3">
        <v>0.18240675579999999</v>
      </c>
      <c r="AF899" s="3">
        <v>-0.37842190015999999</v>
      </c>
      <c r="AG899" s="3">
        <v>3</v>
      </c>
      <c r="AH899" s="39">
        <v>0</v>
      </c>
      <c r="AI899" s="40">
        <v>0</v>
      </c>
    </row>
    <row r="900" spans="2:35" x14ac:dyDescent="0.2">
      <c r="B900" s="3" t="s">
        <v>2637</v>
      </c>
      <c r="C900" s="3" t="s">
        <v>2815</v>
      </c>
      <c r="D900" s="3" t="s">
        <v>2675</v>
      </c>
      <c r="E900" s="3" t="s">
        <v>1761</v>
      </c>
      <c r="F900" s="3" t="s">
        <v>1956</v>
      </c>
      <c r="G900" s="46">
        <v>45875</v>
      </c>
      <c r="H900" s="46">
        <v>43847</v>
      </c>
      <c r="I900" s="44">
        <v>5.5580999999999996</v>
      </c>
      <c r="J900" s="44">
        <v>6.3</v>
      </c>
      <c r="L900" s="46">
        <v>45852</v>
      </c>
      <c r="M900" s="5">
        <v>242.14418459999999</v>
      </c>
      <c r="N900" s="5">
        <v>1626.6810915000001</v>
      </c>
      <c r="Q900" s="38">
        <v>-7.4821428560999997E-3</v>
      </c>
      <c r="R900" s="38">
        <v>-1.4764031479E-2</v>
      </c>
      <c r="S900" s="38">
        <v>-7.0551839465000002E-2</v>
      </c>
      <c r="T900" s="38">
        <v>-8.1016298365999995E-2</v>
      </c>
      <c r="U900" s="38">
        <v>2.0207065217000002</v>
      </c>
      <c r="V900" s="38">
        <v>1.8098241413</v>
      </c>
      <c r="W900" s="38">
        <v>-0.50813274336000003</v>
      </c>
      <c r="X900" s="38">
        <v>-1.0388370054</v>
      </c>
      <c r="Y900" s="38">
        <v>1.5613364055000001</v>
      </c>
      <c r="Z900" s="38">
        <v>1.4825436219000001</v>
      </c>
      <c r="AB900" s="3">
        <v>1.2665147894</v>
      </c>
      <c r="AC900" s="3">
        <v>0.14535218435</v>
      </c>
      <c r="AD900" s="3">
        <v>4.4889131617000002</v>
      </c>
      <c r="AE900" s="3">
        <v>2.8260169149999999</v>
      </c>
      <c r="AF900" s="3">
        <v>-0.30454545454999998</v>
      </c>
      <c r="AG900" s="3">
        <v>6</v>
      </c>
      <c r="AH900" s="39">
        <v>0</v>
      </c>
      <c r="AI900" s="40">
        <v>0</v>
      </c>
    </row>
    <row r="901" spans="2:35" x14ac:dyDescent="0.2">
      <c r="B901" s="3" t="s">
        <v>1238</v>
      </c>
      <c r="C901" s="3" t="s">
        <v>1874</v>
      </c>
      <c r="D901" s="3" t="s">
        <v>1658</v>
      </c>
      <c r="E901" s="3" t="s">
        <v>1741</v>
      </c>
      <c r="F901" s="3" t="s">
        <v>1981</v>
      </c>
      <c r="G901" s="46">
        <v>45875</v>
      </c>
      <c r="H901" s="46">
        <v>43586</v>
      </c>
      <c r="I901" s="44">
        <v>4.93</v>
      </c>
      <c r="J901" s="44">
        <v>5.87</v>
      </c>
      <c r="L901" s="46">
        <v>45856</v>
      </c>
      <c r="M901" s="5">
        <v>4822.5309299999999</v>
      </c>
      <c r="N901" s="5">
        <v>6466.8820666000001</v>
      </c>
      <c r="Q901" s="38">
        <v>2.0325203259E-3</v>
      </c>
      <c r="R901" s="38">
        <v>-5.2493682978999997E-3</v>
      </c>
      <c r="S901" s="38">
        <v>0.51692307691999995</v>
      </c>
      <c r="T901" s="38">
        <v>0.50645861802000003</v>
      </c>
      <c r="U901" s="38">
        <v>4.8169954530999997</v>
      </c>
      <c r="V901" s="38">
        <v>4.6061130726000004</v>
      </c>
      <c r="W901" s="38">
        <v>4.4975284092000001</v>
      </c>
      <c r="X901" s="38">
        <v>3.9668241472000001</v>
      </c>
      <c r="Y901" s="38">
        <v>5.1393831528999998</v>
      </c>
      <c r="Z901" s="38">
        <v>5.0605903691999998</v>
      </c>
      <c r="AB901" s="3">
        <v>0.96894106208999997</v>
      </c>
      <c r="AC901" s="3">
        <v>0.10635870271</v>
      </c>
      <c r="AD901" s="3">
        <v>8.1532011440000005</v>
      </c>
      <c r="AE901" s="3">
        <v>2.6151603498</v>
      </c>
      <c r="AF901" s="3">
        <v>-0.11219251336</v>
      </c>
      <c r="AG901" s="3">
        <v>8</v>
      </c>
      <c r="AH901" s="39">
        <v>3.0251141847E-2</v>
      </c>
      <c r="AI901" s="40">
        <v>3.444999E-2</v>
      </c>
    </row>
    <row r="902" spans="2:35" x14ac:dyDescent="0.2">
      <c r="B902" s="3" t="s">
        <v>1242</v>
      </c>
      <c r="C902" s="3" t="s">
        <v>2353</v>
      </c>
      <c r="D902" s="3" t="s">
        <v>1662</v>
      </c>
      <c r="E902" s="3" t="s">
        <v>1743</v>
      </c>
      <c r="F902" s="3" t="s">
        <v>700</v>
      </c>
      <c r="G902" s="46">
        <v>45875</v>
      </c>
      <c r="H902" s="46">
        <v>41498</v>
      </c>
      <c r="I902" s="44">
        <v>0.51060000000000005</v>
      </c>
      <c r="J902" s="44">
        <v>1.75</v>
      </c>
      <c r="L902" s="46">
        <v>45608</v>
      </c>
      <c r="M902" s="5">
        <v>216.77625119999999</v>
      </c>
      <c r="N902" s="5">
        <v>513.09525612000004</v>
      </c>
      <c r="Q902" s="38">
        <v>-3.6421966410999998E-2</v>
      </c>
      <c r="R902" s="38">
        <v>-4.3703855033999997E-2</v>
      </c>
      <c r="S902" s="38">
        <v>-0.18251681076000001</v>
      </c>
      <c r="T902" s="38">
        <v>-0.19298126966000001</v>
      </c>
      <c r="U902" s="38">
        <v>-0.41977272726999998</v>
      </c>
      <c r="V902" s="38">
        <v>-0.63065510772</v>
      </c>
      <c r="W902" s="38">
        <v>-0.89769585252999995</v>
      </c>
      <c r="X902" s="38">
        <v>-1.4284001146</v>
      </c>
      <c r="Y902" s="38">
        <v>-0.45922474052000001</v>
      </c>
      <c r="Z902" s="38">
        <v>-0.53801752416000004</v>
      </c>
      <c r="AB902" s="3">
        <v>0.93676899885999998</v>
      </c>
      <c r="AC902" s="3">
        <v>9.9252221012E-2</v>
      </c>
      <c r="AD902" s="3">
        <v>-0.47093688515999999</v>
      </c>
      <c r="AE902" s="3">
        <v>0.41346153846</v>
      </c>
      <c r="AF902" s="3">
        <v>-0.36746031746000002</v>
      </c>
      <c r="AG902" s="3">
        <v>4</v>
      </c>
      <c r="AH902" s="39">
        <v>0</v>
      </c>
      <c r="AI902" s="40">
        <v>0</v>
      </c>
    </row>
    <row r="903" spans="2:35" x14ac:dyDescent="0.2">
      <c r="B903" s="3" t="s">
        <v>1243</v>
      </c>
      <c r="C903" s="3" t="s">
        <v>1725</v>
      </c>
      <c r="D903" s="3" t="s">
        <v>1663</v>
      </c>
      <c r="E903" s="3" t="s">
        <v>1741</v>
      </c>
      <c r="F903" s="3" t="s">
        <v>1972</v>
      </c>
      <c r="G903" s="46">
        <v>45671</v>
      </c>
      <c r="H903" s="46">
        <v>42383</v>
      </c>
      <c r="I903" s="44">
        <v>0.76600000000000001</v>
      </c>
      <c r="J903" s="44">
        <v>0.85509999999999997</v>
      </c>
      <c r="L903" s="46">
        <v>45670</v>
      </c>
      <c r="M903" s="5">
        <v>33377.877798000001</v>
      </c>
      <c r="N903" s="5">
        <v>3548.8154690000001</v>
      </c>
      <c r="Q903" s="38">
        <v>-0.10419833937</v>
      </c>
      <c r="R903" s="38">
        <v>-0.10534462926</v>
      </c>
      <c r="S903" s="38">
        <v>0.97932816537</v>
      </c>
      <c r="T903" s="38">
        <v>1.0137318844000001</v>
      </c>
      <c r="U903" s="38">
        <v>6.3888888887999998E-2</v>
      </c>
      <c r="V903" s="38">
        <v>-0.15749857680000001</v>
      </c>
      <c r="W903" s="38">
        <v>-0.77602339181000002</v>
      </c>
      <c r="X903" s="38">
        <v>-1.0291003726000001</v>
      </c>
      <c r="Y903" s="38">
        <v>0.98599948146000005</v>
      </c>
      <c r="Z903" s="38">
        <v>0.99258269054000003</v>
      </c>
      <c r="AB903" s="3">
        <v>1.2157352665000001</v>
      </c>
      <c r="AC903" s="3">
        <v>0.14189258404999999</v>
      </c>
      <c r="AE903" s="3">
        <v>0.98599948146000005</v>
      </c>
      <c r="AF903" s="3">
        <v>-0.24444444443999999</v>
      </c>
      <c r="AG903" s="3">
        <v>4</v>
      </c>
      <c r="AH903" s="39">
        <v>0</v>
      </c>
      <c r="AI903" s="40">
        <v>0</v>
      </c>
    </row>
    <row r="904" spans="2:35" x14ac:dyDescent="0.2">
      <c r="B904" s="3" t="s">
        <v>2270</v>
      </c>
      <c r="C904" s="3" t="s">
        <v>2276</v>
      </c>
      <c r="D904" s="3" t="s">
        <v>2273</v>
      </c>
      <c r="E904" s="3" t="s">
        <v>1742</v>
      </c>
      <c r="F904" s="3" t="s">
        <v>1956</v>
      </c>
      <c r="G904" s="46">
        <v>45875</v>
      </c>
      <c r="H904" s="46">
        <v>44452</v>
      </c>
      <c r="I904" s="44">
        <v>28.44</v>
      </c>
      <c r="J904" s="44">
        <v>30.355</v>
      </c>
      <c r="L904" s="46">
        <v>45855</v>
      </c>
      <c r="M904" s="5">
        <v>83764.758600000001</v>
      </c>
      <c r="N904" s="5">
        <v>52097.641255000002</v>
      </c>
      <c r="Q904" s="38">
        <v>2.1551724138000002E-2</v>
      </c>
      <c r="R904" s="38">
        <v>1.4269835513E-2</v>
      </c>
      <c r="S904" s="38">
        <v>7.4388947924000004E-3</v>
      </c>
      <c r="T904" s="38">
        <v>-3.0255641086000002E-3</v>
      </c>
      <c r="U904" s="38">
        <v>1.583106267</v>
      </c>
      <c r="V904" s="38">
        <v>1.3722238866000001</v>
      </c>
      <c r="W904" s="38">
        <v>1.6704225351999999</v>
      </c>
      <c r="X904" s="38">
        <v>1.1397182732</v>
      </c>
      <c r="Y904" s="38">
        <v>0.64013840831000002</v>
      </c>
      <c r="Z904" s="38">
        <v>0.56134562467000004</v>
      </c>
      <c r="AB904" s="3">
        <v>0.40216647622000001</v>
      </c>
      <c r="AC904" s="3">
        <v>4.2190391728000001E-2</v>
      </c>
      <c r="AD904" s="3">
        <v>3.957384088</v>
      </c>
      <c r="AE904" s="3">
        <v>0.39726027397000002</v>
      </c>
      <c r="AF904" s="3">
        <v>-3.8214406493000001E-2</v>
      </c>
      <c r="AG904" s="3">
        <v>10</v>
      </c>
      <c r="AH904" s="39">
        <v>0</v>
      </c>
      <c r="AI904" s="40">
        <v>0</v>
      </c>
    </row>
    <row r="905" spans="2:35" x14ac:dyDescent="0.2">
      <c r="B905" s="3" t="s">
        <v>324</v>
      </c>
      <c r="C905" s="3" t="s">
        <v>669</v>
      </c>
      <c r="D905" s="3" t="s">
        <v>928</v>
      </c>
      <c r="E905" s="3" t="s">
        <v>1752</v>
      </c>
      <c r="F905" s="3" t="s">
        <v>1996</v>
      </c>
      <c r="G905" s="46">
        <v>45875</v>
      </c>
      <c r="H905" s="46">
        <v>43192</v>
      </c>
      <c r="I905" s="44">
        <v>666.81</v>
      </c>
      <c r="J905" s="44">
        <v>775.9</v>
      </c>
      <c r="L905" s="46">
        <v>45834</v>
      </c>
      <c r="M905" s="5">
        <v>1284782.1688000001</v>
      </c>
      <c r="N905" s="5">
        <v>1405331.4824000001</v>
      </c>
      <c r="Q905" s="38">
        <v>3.0618238020999999E-2</v>
      </c>
      <c r="R905" s="38">
        <v>2.3336349397000002E-2</v>
      </c>
      <c r="S905" s="38">
        <v>-8.0325494794000002E-2</v>
      </c>
      <c r="T905" s="38">
        <v>-9.0789953694999995E-2</v>
      </c>
      <c r="U905" s="38">
        <v>1.0373052246000001</v>
      </c>
      <c r="V905" s="38">
        <v>0.82642284412</v>
      </c>
      <c r="W905" s="38">
        <v>4.6161879896000002</v>
      </c>
      <c r="X905" s="38">
        <v>4.0854837274999998</v>
      </c>
      <c r="Y905" s="38">
        <v>0.49047789350999998</v>
      </c>
      <c r="Z905" s="38">
        <v>0.41168510988000001</v>
      </c>
      <c r="AB905" s="3">
        <v>0.44799248734000002</v>
      </c>
      <c r="AC905" s="3">
        <v>4.6409336598999998E-2</v>
      </c>
      <c r="AD905" s="3">
        <v>2.5345969377999999</v>
      </c>
      <c r="AE905" s="3">
        <v>0.23853544534000001</v>
      </c>
      <c r="AF905" s="3">
        <v>-0.18349102093</v>
      </c>
      <c r="AG905" s="3">
        <v>9</v>
      </c>
      <c r="AH905" s="39">
        <v>0</v>
      </c>
      <c r="AI905" s="40">
        <v>0</v>
      </c>
    </row>
    <row r="906" spans="2:35" x14ac:dyDescent="0.2">
      <c r="B906" s="3" t="s">
        <v>2859</v>
      </c>
      <c r="C906" s="3" t="s">
        <v>2959</v>
      </c>
      <c r="D906" s="3" t="s">
        <v>2909</v>
      </c>
      <c r="E906" s="3" t="s">
        <v>1754</v>
      </c>
      <c r="F906" s="3" t="s">
        <v>1960</v>
      </c>
      <c r="G906" s="46">
        <v>45875</v>
      </c>
      <c r="H906" s="46">
        <v>45581</v>
      </c>
      <c r="I906" s="44">
        <v>0.5181</v>
      </c>
      <c r="L906" s="46"/>
      <c r="M906" s="5">
        <v>4.2525648</v>
      </c>
      <c r="N906" s="5">
        <v>79.159575515</v>
      </c>
      <c r="Q906" s="38">
        <v>0</v>
      </c>
      <c r="R906" s="38">
        <v>-7.2818886237999998E-3</v>
      </c>
      <c r="S906" s="38">
        <v>4.7089733226999997E-2</v>
      </c>
      <c r="T906" s="38">
        <v>3.6625274325999997E-2</v>
      </c>
      <c r="Y906" s="38">
        <v>-0.92041474654</v>
      </c>
      <c r="Z906" s="38">
        <v>-0.99920753017999997</v>
      </c>
      <c r="AE906" s="3">
        <v>0.83902439024999997</v>
      </c>
      <c r="AF906" s="3">
        <v>-0.86949602122000003</v>
      </c>
    </row>
    <row r="907" spans="2:35" x14ac:dyDescent="0.2">
      <c r="B907" s="3" t="s">
        <v>1244</v>
      </c>
      <c r="C907" s="3" t="s">
        <v>1726</v>
      </c>
      <c r="D907" s="3" t="s">
        <v>1664</v>
      </c>
      <c r="E907" s="3" t="s">
        <v>1743</v>
      </c>
      <c r="F907" s="3" t="s">
        <v>1990</v>
      </c>
      <c r="G907" s="46">
        <v>45875</v>
      </c>
      <c r="H907" s="46">
        <v>40546</v>
      </c>
      <c r="I907" s="44">
        <v>15.24</v>
      </c>
      <c r="J907" s="44">
        <v>15.24</v>
      </c>
      <c r="L907" s="46">
        <v>45875</v>
      </c>
      <c r="M907" s="5">
        <v>166794.01235999999</v>
      </c>
      <c r="N907" s="5">
        <v>32748.174851</v>
      </c>
      <c r="Q907" s="38">
        <v>0.17321016166</v>
      </c>
      <c r="R907" s="38">
        <v>0.16592827303999999</v>
      </c>
      <c r="S907" s="38">
        <v>0.15629742033999999</v>
      </c>
      <c r="T907" s="38">
        <v>0.14583296142999999</v>
      </c>
      <c r="U907" s="38">
        <v>2.3791574279000001</v>
      </c>
      <c r="V907" s="38">
        <v>2.1682750474999999</v>
      </c>
      <c r="W907" s="38">
        <v>-9.841979608600001E-4</v>
      </c>
      <c r="X907" s="38">
        <v>-0.53168846001000003</v>
      </c>
      <c r="Y907" s="38">
        <v>1.1896551724</v>
      </c>
      <c r="Z907" s="38">
        <v>1.1108623888</v>
      </c>
      <c r="AB907" s="3">
        <v>0.57403119364999999</v>
      </c>
      <c r="AC907" s="3">
        <v>5.9897091715000003E-2</v>
      </c>
      <c r="AD907" s="3">
        <v>5.3556129263000001</v>
      </c>
      <c r="AE907" s="3">
        <v>0.27531380753000001</v>
      </c>
      <c r="AF907" s="3">
        <v>-6.2009419152999998E-2</v>
      </c>
      <c r="AG907" s="3">
        <v>10</v>
      </c>
      <c r="AH907" s="39">
        <v>0</v>
      </c>
      <c r="AI907" s="40">
        <v>0</v>
      </c>
    </row>
    <row r="908" spans="2:35" x14ac:dyDescent="0.2">
      <c r="B908" s="3" t="s">
        <v>325</v>
      </c>
      <c r="C908" s="3" t="s">
        <v>670</v>
      </c>
      <c r="D908" s="3" t="s">
        <v>929</v>
      </c>
      <c r="E908" s="3" t="s">
        <v>1743</v>
      </c>
      <c r="F908" s="3" t="s">
        <v>1956</v>
      </c>
      <c r="G908" s="46">
        <v>45875</v>
      </c>
      <c r="H908" s="46">
        <v>40546</v>
      </c>
      <c r="I908" s="44">
        <v>110.47</v>
      </c>
      <c r="J908" s="44">
        <v>111.99</v>
      </c>
      <c r="L908" s="46">
        <v>45856</v>
      </c>
      <c r="M908" s="5">
        <v>15071.4221</v>
      </c>
      <c r="N908" s="5">
        <v>15514.045053</v>
      </c>
      <c r="Q908" s="38">
        <v>-7.5464917808999998E-3</v>
      </c>
      <c r="R908" s="38">
        <v>-1.4828380404000001E-2</v>
      </c>
      <c r="S908" s="38">
        <v>7.2470332452E-4</v>
      </c>
      <c r="T908" s="38">
        <v>-9.7397555763999999E-3</v>
      </c>
      <c r="U908" s="38">
        <v>0.30486652491999999</v>
      </c>
      <c r="V908" s="38">
        <v>9.3984144478000006E-2</v>
      </c>
      <c r="W908" s="38">
        <v>1.3000208203000001</v>
      </c>
      <c r="X908" s="38">
        <v>0.76931655827000001</v>
      </c>
      <c r="Y908" s="38">
        <v>0.40815806246000003</v>
      </c>
      <c r="Z908" s="38">
        <v>0.32936527883</v>
      </c>
      <c r="AB908" s="3">
        <v>0.25492859922</v>
      </c>
      <c r="AC908" s="3">
        <v>2.6589039520999998E-2</v>
      </c>
      <c r="AD908" s="3">
        <v>1.0538999029</v>
      </c>
      <c r="AE908" s="3">
        <v>0.17243735763000001</v>
      </c>
      <c r="AF908" s="3">
        <v>-9.8483107331999997E-2</v>
      </c>
      <c r="AG908" s="3">
        <v>8</v>
      </c>
      <c r="AH908" s="39">
        <v>0</v>
      </c>
      <c r="AI908" s="40">
        <v>0</v>
      </c>
    </row>
    <row r="909" spans="2:35" x14ac:dyDescent="0.2">
      <c r="B909" s="3" t="s">
        <v>2860</v>
      </c>
      <c r="C909" s="3" t="s">
        <v>2960</v>
      </c>
      <c r="D909" s="3" t="s">
        <v>2910</v>
      </c>
      <c r="E909" s="3" t="s">
        <v>1741</v>
      </c>
      <c r="F909" s="3" t="s">
        <v>1960</v>
      </c>
      <c r="G909" s="46">
        <v>45875</v>
      </c>
      <c r="H909" s="46">
        <v>45575</v>
      </c>
      <c r="I909" s="44">
        <v>2.27</v>
      </c>
      <c r="L909" s="46"/>
      <c r="M909" s="5">
        <v>11095.446739999999</v>
      </c>
      <c r="N909" s="5">
        <v>1501.7729036999999</v>
      </c>
      <c r="Q909" s="38">
        <v>2.2522522521999998E-2</v>
      </c>
      <c r="R909" s="38">
        <v>1.5240633898000001E-2</v>
      </c>
      <c r="S909" s="38">
        <v>1.0088495575</v>
      </c>
      <c r="T909" s="38">
        <v>0.99838509862000002</v>
      </c>
      <c r="Y909" s="38">
        <v>-0.67937853107000001</v>
      </c>
      <c r="Z909" s="38">
        <v>-0.75817131470999999</v>
      </c>
      <c r="AE909" s="3">
        <v>0.96261682243000002</v>
      </c>
      <c r="AF909" s="3">
        <v>-0.85593220338999998</v>
      </c>
    </row>
    <row r="910" spans="2:35" x14ac:dyDescent="0.2">
      <c r="B910" s="3" t="s">
        <v>2436</v>
      </c>
      <c r="C910" s="3" t="s">
        <v>2440</v>
      </c>
      <c r="D910" s="3" t="s">
        <v>2446</v>
      </c>
      <c r="E910" s="3" t="s">
        <v>2437</v>
      </c>
      <c r="F910" s="3" t="s">
        <v>1956</v>
      </c>
      <c r="G910" s="46">
        <v>45779</v>
      </c>
      <c r="H910" s="46">
        <v>44796</v>
      </c>
      <c r="I910" s="44">
        <v>2.11</v>
      </c>
      <c r="J910" s="44">
        <v>467.71199999999999</v>
      </c>
      <c r="L910" s="46">
        <v>45432</v>
      </c>
      <c r="M910" s="5">
        <v>1760.3772200000001</v>
      </c>
      <c r="N910" s="5">
        <v>2238.8923952999999</v>
      </c>
      <c r="Q910" s="38">
        <v>-9.0517241378999996E-2</v>
      </c>
      <c r="R910" s="38">
        <v>-0.1052438542</v>
      </c>
      <c r="S910" s="38">
        <v>-0.20634920635000001</v>
      </c>
      <c r="T910" s="38">
        <v>-0.20911769217000001</v>
      </c>
      <c r="U910" s="38">
        <v>-0.99455197059</v>
      </c>
      <c r="V910" s="38">
        <v>-1.1174677322</v>
      </c>
      <c r="Y910" s="38">
        <v>-0.99052111410999999</v>
      </c>
      <c r="Z910" s="38">
        <v>-0.95737384030999995</v>
      </c>
      <c r="AB910" s="3">
        <v>1.5891202275</v>
      </c>
      <c r="AC910" s="3">
        <v>0.15352659695000001</v>
      </c>
      <c r="AE910" s="3">
        <v>0.30434782609</v>
      </c>
      <c r="AF910" s="3">
        <v>-0.88224431818000004</v>
      </c>
      <c r="AG910" s="3">
        <v>1</v>
      </c>
      <c r="AH910" s="39">
        <v>0</v>
      </c>
      <c r="AI910" s="40">
        <v>0</v>
      </c>
    </row>
    <row r="911" spans="2:35" x14ac:dyDescent="0.2">
      <c r="B911" s="3" t="s">
        <v>2107</v>
      </c>
      <c r="C911" s="3" t="s">
        <v>2419</v>
      </c>
      <c r="D911" s="3" t="s">
        <v>2113</v>
      </c>
      <c r="E911" s="3" t="s">
        <v>1751</v>
      </c>
      <c r="F911" s="3" t="s">
        <v>1976</v>
      </c>
      <c r="G911" s="46">
        <v>44775</v>
      </c>
      <c r="H911" s="46">
        <v>44266</v>
      </c>
      <c r="I911" s="44">
        <v>3.34</v>
      </c>
      <c r="J911" s="44">
        <v>8.9700000000000006</v>
      </c>
      <c r="L911" s="46">
        <v>44539</v>
      </c>
      <c r="M911" s="5">
        <v>386.72523999999999</v>
      </c>
      <c r="N911" s="5">
        <v>123.65285480999999</v>
      </c>
      <c r="Q911" s="38">
        <v>9.0634441076000005E-3</v>
      </c>
      <c r="R911" s="38">
        <v>1.5725853695999999E-2</v>
      </c>
      <c r="S911" s="38">
        <v>2.4539877299999999E-2</v>
      </c>
      <c r="T911" s="38">
        <v>-4.4960008985000001E-2</v>
      </c>
      <c r="U911" s="38">
        <v>-0.51169590642999996</v>
      </c>
      <c r="V911" s="38">
        <v>-0.44423312868999998</v>
      </c>
      <c r="Y911" s="38">
        <v>-0.37453183521</v>
      </c>
      <c r="Z911" s="38">
        <v>-0.23291108231999999</v>
      </c>
      <c r="AB911" s="3">
        <v>0.71365221627999997</v>
      </c>
      <c r="AC911" s="3">
        <v>7.4207442814000005E-2</v>
      </c>
      <c r="AE911" s="3">
        <v>0.21839080459999999</v>
      </c>
      <c r="AF911" s="3">
        <v>-0.22720694646</v>
      </c>
      <c r="AG911" s="3">
        <v>4</v>
      </c>
      <c r="AH911" s="39">
        <v>0</v>
      </c>
      <c r="AI911" s="40">
        <v>0</v>
      </c>
    </row>
    <row r="912" spans="2:35" x14ac:dyDescent="0.2">
      <c r="B912" s="3" t="s">
        <v>1245</v>
      </c>
      <c r="C912" s="3" t="s">
        <v>1727</v>
      </c>
      <c r="D912" s="3" t="s">
        <v>1665</v>
      </c>
      <c r="E912" s="3" t="s">
        <v>1750</v>
      </c>
      <c r="F912" s="3" t="s">
        <v>1961</v>
      </c>
      <c r="G912" s="46">
        <v>44880</v>
      </c>
      <c r="H912" s="46">
        <v>43510</v>
      </c>
      <c r="I912" s="44">
        <v>0.32</v>
      </c>
      <c r="J912" s="44">
        <v>1</v>
      </c>
      <c r="L912" s="46">
        <v>44517</v>
      </c>
      <c r="M912" s="5">
        <v>415.91647999999998</v>
      </c>
      <c r="N912" s="5">
        <v>66.006392153999997</v>
      </c>
      <c r="Q912" s="38">
        <v>-1.3563501848E-2</v>
      </c>
      <c r="R912" s="38">
        <v>-2.2276623334999999E-2</v>
      </c>
      <c r="S912" s="38">
        <v>1.5873015872999999E-2</v>
      </c>
      <c r="T912" s="38">
        <v>-9.8180016861000002E-2</v>
      </c>
      <c r="U912" s="38">
        <v>-0.68316831683000001</v>
      </c>
      <c r="V912" s="38">
        <v>-0.53559208038999995</v>
      </c>
      <c r="W912" s="38">
        <v>-0.96296296295999995</v>
      </c>
      <c r="X912" s="38">
        <v>-1.2421750022</v>
      </c>
      <c r="Y912" s="38">
        <v>-0.61445783132999998</v>
      </c>
      <c r="Z912" s="38">
        <v>-0.45196921360999998</v>
      </c>
      <c r="AB912" s="3">
        <v>0.98510654691999999</v>
      </c>
      <c r="AC912" s="3">
        <v>0.10268600847000001</v>
      </c>
      <c r="AE912" s="3">
        <v>0.30355665839000001</v>
      </c>
      <c r="AF912" s="3">
        <v>-0.41792749072000002</v>
      </c>
      <c r="AG912" s="3">
        <v>4</v>
      </c>
      <c r="AH912" s="39">
        <v>0</v>
      </c>
      <c r="AI912" s="40">
        <v>0</v>
      </c>
    </row>
    <row r="913" spans="2:35" x14ac:dyDescent="0.2">
      <c r="B913" s="3" t="s">
        <v>1246</v>
      </c>
      <c r="C913" s="3" t="s">
        <v>1728</v>
      </c>
      <c r="D913" s="3" t="s">
        <v>1666</v>
      </c>
      <c r="E913" s="3" t="s">
        <v>1769</v>
      </c>
      <c r="F913" s="3" t="s">
        <v>1978</v>
      </c>
      <c r="G913" s="46">
        <v>45875</v>
      </c>
      <c r="H913" s="46">
        <v>40546</v>
      </c>
      <c r="I913" s="44">
        <v>6.84</v>
      </c>
      <c r="J913" s="44">
        <v>7.24</v>
      </c>
      <c r="L913" s="46">
        <v>45572</v>
      </c>
      <c r="M913" s="5">
        <v>355.13279999999997</v>
      </c>
      <c r="N913" s="5">
        <v>560.28963269999997</v>
      </c>
      <c r="Q913" s="38">
        <v>1.3333333332E-2</v>
      </c>
      <c r="R913" s="38">
        <v>6.0514447086000003E-3</v>
      </c>
      <c r="S913" s="38">
        <v>6.211180124E-2</v>
      </c>
      <c r="T913" s="38">
        <v>5.1647342339000001E-2</v>
      </c>
      <c r="U913" s="38">
        <v>0.18544194107</v>
      </c>
      <c r="V913" s="38">
        <v>-2.5440439371E-2</v>
      </c>
      <c r="W913" s="38">
        <v>1.7250996016</v>
      </c>
      <c r="X913" s="38">
        <v>1.1943953395</v>
      </c>
      <c r="Y913" s="38">
        <v>0.21061946903000001</v>
      </c>
      <c r="Z913" s="38">
        <v>0.13182668539</v>
      </c>
      <c r="AB913" s="3">
        <v>0.37622806086999999</v>
      </c>
      <c r="AC913" s="3">
        <v>3.9281514516000003E-2</v>
      </c>
      <c r="AD913" s="3">
        <v>0.48838079721</v>
      </c>
      <c r="AE913" s="3">
        <v>0.14070351758999999</v>
      </c>
      <c r="AF913" s="3">
        <v>-0.15418502203000001</v>
      </c>
      <c r="AG913" s="3">
        <v>8</v>
      </c>
      <c r="AH913" s="39">
        <v>0</v>
      </c>
      <c r="AI913" s="40">
        <v>0</v>
      </c>
    </row>
    <row r="914" spans="2:35" x14ac:dyDescent="0.2">
      <c r="B914" s="3" t="s">
        <v>2448</v>
      </c>
      <c r="C914" s="3" t="s">
        <v>2096</v>
      </c>
      <c r="D914" s="3" t="s">
        <v>2452</v>
      </c>
      <c r="E914" s="3" t="s">
        <v>1747</v>
      </c>
      <c r="F914" s="3" t="s">
        <v>1964</v>
      </c>
      <c r="G914" s="46">
        <v>45875</v>
      </c>
      <c r="H914" s="46">
        <v>41925</v>
      </c>
      <c r="I914" s="44">
        <v>8.9600000000000009</v>
      </c>
      <c r="J914" s="44">
        <v>16.8</v>
      </c>
      <c r="L914" s="46">
        <v>45527</v>
      </c>
      <c r="M914" s="5">
        <v>111494.53952000001</v>
      </c>
      <c r="N914" s="5">
        <v>195592.87825000001</v>
      </c>
      <c r="Q914" s="38">
        <v>1.5873015872999999E-2</v>
      </c>
      <c r="R914" s="38">
        <v>8.5911272489999999E-3</v>
      </c>
      <c r="S914" s="38">
        <v>-0.13094083413999999</v>
      </c>
      <c r="T914" s="38">
        <v>-0.14140529303999999</v>
      </c>
      <c r="U914" s="38">
        <v>-0.42453436095000002</v>
      </c>
      <c r="V914" s="38">
        <v>-0.63541674139000004</v>
      </c>
      <c r="W914" s="38">
        <v>-0.38714090287000003</v>
      </c>
      <c r="X914" s="38">
        <v>-0.91784516492000001</v>
      </c>
      <c r="Y914" s="38">
        <v>-0.31340996169000002</v>
      </c>
      <c r="Z914" s="38">
        <v>-0.39220274531999999</v>
      </c>
      <c r="AB914" s="3">
        <v>0.49613480391999998</v>
      </c>
      <c r="AC914" s="3">
        <v>5.1338156906999999E-2</v>
      </c>
      <c r="AD914" s="3">
        <v>-0.80370470424999996</v>
      </c>
      <c r="AE914" s="3">
        <v>9.2672413792999994E-2</v>
      </c>
      <c r="AF914" s="3">
        <v>-0.17216770740000001</v>
      </c>
      <c r="AG914" s="3">
        <v>3</v>
      </c>
      <c r="AH914" s="39">
        <v>0</v>
      </c>
      <c r="AI914" s="40">
        <v>0</v>
      </c>
    </row>
    <row r="915" spans="2:35" x14ac:dyDescent="0.2">
      <c r="B915" s="3" t="s">
        <v>326</v>
      </c>
      <c r="C915" s="3" t="s">
        <v>671</v>
      </c>
      <c r="D915" s="3" t="s">
        <v>930</v>
      </c>
      <c r="E915" s="3" t="s">
        <v>1745</v>
      </c>
      <c r="F915" s="3" t="s">
        <v>1960</v>
      </c>
      <c r="G915" s="46">
        <v>45875</v>
      </c>
      <c r="H915" s="46">
        <v>35430</v>
      </c>
      <c r="I915" s="44">
        <v>221.21</v>
      </c>
      <c r="J915" s="44">
        <v>251.95686649999999</v>
      </c>
      <c r="L915" s="46">
        <v>45796</v>
      </c>
      <c r="M915" s="5">
        <v>157191.16237000001</v>
      </c>
      <c r="N915" s="5">
        <v>148444.22688999999</v>
      </c>
      <c r="Q915" s="38">
        <v>-1.1881895743E-2</v>
      </c>
      <c r="R915" s="38">
        <v>-1.9163784367E-2</v>
      </c>
      <c r="S915" s="38">
        <v>-6.8785518838999998E-2</v>
      </c>
      <c r="T915" s="38">
        <v>-7.9249977740000005E-2</v>
      </c>
      <c r="U915" s="38">
        <v>-6.8352600247000003E-2</v>
      </c>
      <c r="V915" s="38">
        <v>-0.27923498069000002</v>
      </c>
      <c r="W915" s="38">
        <v>7.1784376558000004E-2</v>
      </c>
      <c r="X915" s="38">
        <v>-0.45891988549000001</v>
      </c>
      <c r="Y915" s="38">
        <v>8.1451172350999995E-2</v>
      </c>
      <c r="Z915" s="38">
        <v>2.6583887175000002E-3</v>
      </c>
      <c r="AB915" s="3">
        <v>0.21598404328000001</v>
      </c>
      <c r="AC915" s="3">
        <v>2.2480945147000001E-2</v>
      </c>
      <c r="AD915" s="3">
        <v>-0.47127595783999998</v>
      </c>
      <c r="AE915" s="3">
        <v>9.1083029277999994E-2</v>
      </c>
      <c r="AF915" s="3">
        <v>-8.5305516615999999E-2</v>
      </c>
      <c r="AG915" s="3">
        <v>4</v>
      </c>
      <c r="AH915" s="39">
        <v>7.1494272096000004E-3</v>
      </c>
      <c r="AI915" s="40">
        <v>1.71</v>
      </c>
    </row>
    <row r="916" spans="2:35" x14ac:dyDescent="0.2">
      <c r="B916" s="3" t="s">
        <v>2233</v>
      </c>
      <c r="C916" s="3" t="s">
        <v>2257</v>
      </c>
      <c r="D916" s="3" t="s">
        <v>2243</v>
      </c>
      <c r="E916" s="3" t="s">
        <v>1770</v>
      </c>
      <c r="F916" s="3" t="s">
        <v>1960</v>
      </c>
      <c r="G916" s="46">
        <v>45875</v>
      </c>
      <c r="H916" s="46">
        <v>44392</v>
      </c>
      <c r="I916" s="44">
        <v>24.05</v>
      </c>
      <c r="J916" s="44">
        <v>27.95</v>
      </c>
      <c r="L916" s="46">
        <v>45862</v>
      </c>
      <c r="M916" s="5">
        <v>7151.6041999999998</v>
      </c>
      <c r="N916" s="5">
        <v>8058.2837895000002</v>
      </c>
      <c r="Q916" s="38">
        <v>4.1576440016999998E-2</v>
      </c>
      <c r="R916" s="38">
        <v>3.4294551393E-2</v>
      </c>
      <c r="S916" s="38">
        <v>-2.1960146401E-2</v>
      </c>
      <c r="T916" s="38">
        <v>-3.2424605301999997E-2</v>
      </c>
      <c r="U916" s="38">
        <v>0.21036738801999999</v>
      </c>
      <c r="V916" s="38">
        <v>-5.1499242370000003E-4</v>
      </c>
      <c r="W916" s="38">
        <v>0.31636562671000001</v>
      </c>
      <c r="X916" s="38">
        <v>-0.21433863534</v>
      </c>
      <c r="Y916" s="38">
        <v>0.10371730151</v>
      </c>
      <c r="Z916" s="38">
        <v>2.492451788E-2</v>
      </c>
      <c r="AB916" s="3">
        <v>0.50500696110999999</v>
      </c>
      <c r="AC916" s="3">
        <v>5.2623249504999997E-2</v>
      </c>
      <c r="AD916" s="3">
        <v>0.80078001638999996</v>
      </c>
      <c r="AE916" s="3">
        <v>9.9954975235999999E-2</v>
      </c>
      <c r="AF916" s="3">
        <v>-0.16822846943</v>
      </c>
      <c r="AG916" s="3">
        <v>6</v>
      </c>
      <c r="AH916" s="39">
        <v>0</v>
      </c>
      <c r="AI916" s="40">
        <v>0</v>
      </c>
    </row>
    <row r="917" spans="2:35" x14ac:dyDescent="0.2">
      <c r="B917" s="3" t="s">
        <v>327</v>
      </c>
      <c r="C917" s="3" t="s">
        <v>1784</v>
      </c>
      <c r="D917" s="3" t="s">
        <v>931</v>
      </c>
      <c r="E917" s="3" t="s">
        <v>1747</v>
      </c>
      <c r="F917" s="3" t="s">
        <v>1972</v>
      </c>
      <c r="G917" s="46">
        <v>45875</v>
      </c>
      <c r="H917" s="46">
        <v>40546</v>
      </c>
      <c r="I917" s="44">
        <v>24.81</v>
      </c>
      <c r="J917" s="44">
        <v>33.409999999999997</v>
      </c>
      <c r="L917" s="46">
        <v>45860</v>
      </c>
      <c r="M917" s="5">
        <v>143339.40285000001</v>
      </c>
      <c r="N917" s="5">
        <v>212673.27588</v>
      </c>
      <c r="Q917" s="38">
        <v>-5.2125100246E-3</v>
      </c>
      <c r="R917" s="38">
        <v>-1.2494398647999999E-2</v>
      </c>
      <c r="S917" s="38">
        <v>-0.23165066583999999</v>
      </c>
      <c r="T917" s="38">
        <v>-0.24211512473999999</v>
      </c>
      <c r="U917" s="38">
        <v>-0.13102567205000001</v>
      </c>
      <c r="V917" s="38">
        <v>-0.34190805249</v>
      </c>
      <c r="W917" s="38">
        <v>-0.33926560209000001</v>
      </c>
      <c r="X917" s="38">
        <v>-0.86996986413999999</v>
      </c>
      <c r="Y917" s="38">
        <v>3.7686272117000002E-4</v>
      </c>
      <c r="Z917" s="38">
        <v>-7.8415920912000003E-2</v>
      </c>
      <c r="AB917" s="3">
        <v>0.52300714488</v>
      </c>
      <c r="AC917" s="3">
        <v>5.4212706372E-2</v>
      </c>
      <c r="AD917" s="3">
        <v>-0.13574376327000001</v>
      </c>
      <c r="AE917" s="3">
        <v>0.21968585885</v>
      </c>
      <c r="AF917" s="3">
        <v>-0.16376192042000001</v>
      </c>
      <c r="AG917" s="3">
        <v>5</v>
      </c>
      <c r="AH917" s="39">
        <v>1.2439530062E-2</v>
      </c>
      <c r="AI917" s="40">
        <v>0.36</v>
      </c>
    </row>
    <row r="918" spans="2:35" x14ac:dyDescent="0.2">
      <c r="B918" s="3" t="s">
        <v>1247</v>
      </c>
      <c r="C918" s="3" t="s">
        <v>1729</v>
      </c>
      <c r="D918" s="3" t="s">
        <v>1667</v>
      </c>
      <c r="E918" s="3" t="s">
        <v>1754</v>
      </c>
      <c r="F918" s="3" t="s">
        <v>1981</v>
      </c>
      <c r="G918" s="46">
        <v>45875</v>
      </c>
      <c r="H918" s="46">
        <v>43397</v>
      </c>
      <c r="I918" s="44">
        <v>13.41</v>
      </c>
      <c r="J918" s="44">
        <v>16.63</v>
      </c>
      <c r="L918" s="46">
        <v>45847</v>
      </c>
      <c r="M918" s="5">
        <v>88022.180609999996</v>
      </c>
      <c r="N918" s="5">
        <v>79316.142347000001</v>
      </c>
      <c r="Q918" s="38">
        <v>4.4392523364999999E-2</v>
      </c>
      <c r="R918" s="38">
        <v>3.7110634741000001E-2</v>
      </c>
      <c r="S918" s="38">
        <v>-0.17119901111999999</v>
      </c>
      <c r="T918" s="38">
        <v>-0.18166347003</v>
      </c>
      <c r="U918" s="38">
        <v>0.1073492981</v>
      </c>
      <c r="V918" s="38">
        <v>-0.10353308234</v>
      </c>
      <c r="W918" s="38">
        <v>0.21138211381999999</v>
      </c>
      <c r="X918" s="38">
        <v>-0.31932214822999999</v>
      </c>
      <c r="Y918" s="38">
        <v>0.68255959849000003</v>
      </c>
      <c r="Z918" s="38">
        <v>0.60376681485999995</v>
      </c>
      <c r="AB918" s="3">
        <v>0.49876314238000002</v>
      </c>
      <c r="AC918" s="3">
        <v>5.1871646381000003E-2</v>
      </c>
      <c r="AD918" s="3">
        <v>0.29484021329999999</v>
      </c>
      <c r="AE918" s="3">
        <v>0.34160305344000003</v>
      </c>
      <c r="AF918" s="3">
        <v>-0.20324189526</v>
      </c>
      <c r="AG918" s="3">
        <v>6</v>
      </c>
      <c r="AH918" s="39">
        <v>0</v>
      </c>
      <c r="AI918" s="40">
        <v>0</v>
      </c>
    </row>
    <row r="919" spans="2:35" x14ac:dyDescent="0.2">
      <c r="B919" s="3" t="s">
        <v>328</v>
      </c>
      <c r="C919" s="3" t="s">
        <v>2731</v>
      </c>
      <c r="D919" s="3" t="s">
        <v>932</v>
      </c>
      <c r="E919" s="3" t="s">
        <v>1750</v>
      </c>
      <c r="F919" s="3" t="s">
        <v>2007</v>
      </c>
      <c r="G919" s="46">
        <v>45875</v>
      </c>
      <c r="H919" s="46">
        <v>43390</v>
      </c>
      <c r="I919" s="44">
        <v>4.34</v>
      </c>
      <c r="J919" s="44">
        <v>8.4499999999999993</v>
      </c>
      <c r="L919" s="46">
        <v>45567</v>
      </c>
      <c r="M919" s="5">
        <v>0.74214000000000002</v>
      </c>
      <c r="N919" s="5">
        <v>22.020072322000001</v>
      </c>
      <c r="S919" s="38">
        <v>2.3584905661000001E-2</v>
      </c>
      <c r="T919" s="38">
        <v>1.3120446758999999E-2</v>
      </c>
      <c r="U919" s="38">
        <v>-0.33992395437</v>
      </c>
      <c r="V919" s="38">
        <v>-0.55080633481999997</v>
      </c>
      <c r="W919" s="38">
        <v>1.2722513089</v>
      </c>
      <c r="X919" s="38">
        <v>0.74154704684999995</v>
      </c>
      <c r="Y919" s="38">
        <v>-0.23185840708</v>
      </c>
      <c r="Z919" s="38">
        <v>-0.31065119071000002</v>
      </c>
      <c r="AB919" s="3">
        <v>0.89867217772999997</v>
      </c>
      <c r="AC919" s="3">
        <v>9.6460345251999993E-2</v>
      </c>
      <c r="AD919" s="3">
        <v>0.39235672310000003</v>
      </c>
      <c r="AE919" s="3">
        <v>0.44251968504</v>
      </c>
      <c r="AF919" s="3">
        <v>-0.32989690721999998</v>
      </c>
      <c r="AG919" s="3">
        <v>4</v>
      </c>
      <c r="AH919" s="39">
        <v>0</v>
      </c>
      <c r="AI919" s="40">
        <v>0</v>
      </c>
    </row>
    <row r="920" spans="2:35" x14ac:dyDescent="0.2">
      <c r="B920" s="3" t="s">
        <v>2638</v>
      </c>
      <c r="C920" s="3" t="s">
        <v>2698</v>
      </c>
      <c r="D920" s="3" t="s">
        <v>2676</v>
      </c>
      <c r="E920" s="3" t="s">
        <v>1750</v>
      </c>
      <c r="F920" s="3" t="s">
        <v>1960</v>
      </c>
      <c r="G920" s="46">
        <v>45875</v>
      </c>
      <c r="H920" s="46">
        <v>45314</v>
      </c>
      <c r="I920" s="44">
        <v>0.70009999999999994</v>
      </c>
      <c r="J920" s="44">
        <v>2.77</v>
      </c>
      <c r="L920" s="46">
        <v>45513</v>
      </c>
      <c r="M920" s="5">
        <v>41.365408500000001</v>
      </c>
      <c r="N920" s="5">
        <v>4885.9015369999997</v>
      </c>
      <c r="Q920" s="38">
        <v>-0.11715006305</v>
      </c>
      <c r="R920" s="38">
        <v>-0.12443195167</v>
      </c>
      <c r="S920" s="38">
        <v>0.53060778312000001</v>
      </c>
      <c r="T920" s="38">
        <v>0.52014332421999998</v>
      </c>
      <c r="U920" s="38">
        <v>-0.74996428571999996</v>
      </c>
      <c r="V920" s="38">
        <v>-0.96084666616000003</v>
      </c>
      <c r="Y920" s="38">
        <v>-0.36354545454999998</v>
      </c>
      <c r="Z920" s="38">
        <v>-0.44233823818000001</v>
      </c>
      <c r="AB920" s="3">
        <v>1.7585140332</v>
      </c>
      <c r="AC920" s="3">
        <v>0.23276861547</v>
      </c>
      <c r="AD920" s="3">
        <v>-9.4531516621000004E-4</v>
      </c>
      <c r="AE920" s="3">
        <v>0.60818713450999995</v>
      </c>
      <c r="AF920" s="3">
        <v>-0.41636517889000002</v>
      </c>
      <c r="AG920" s="3">
        <v>4</v>
      </c>
      <c r="AH920" s="39">
        <v>0</v>
      </c>
      <c r="AI920" s="40">
        <v>0</v>
      </c>
    </row>
    <row r="921" spans="2:35" x14ac:dyDescent="0.2">
      <c r="B921" s="3" t="s">
        <v>329</v>
      </c>
      <c r="C921" s="3" t="s">
        <v>672</v>
      </c>
      <c r="D921" s="3" t="s">
        <v>933</v>
      </c>
      <c r="E921" s="3" t="s">
        <v>819</v>
      </c>
      <c r="F921" s="3" t="s">
        <v>1984</v>
      </c>
      <c r="G921" s="46">
        <v>45875</v>
      </c>
      <c r="H921" s="46">
        <v>40546</v>
      </c>
      <c r="I921" s="44">
        <v>15.46</v>
      </c>
      <c r="J921" s="44">
        <v>16.72</v>
      </c>
      <c r="L921" s="46">
        <v>45737</v>
      </c>
      <c r="M921" s="5">
        <v>21303.029699999999</v>
      </c>
      <c r="N921" s="5">
        <v>29832.146433999998</v>
      </c>
      <c r="Q921" s="38">
        <v>1.7774851875999999E-2</v>
      </c>
      <c r="R921" s="38">
        <v>1.0492963252E-2</v>
      </c>
      <c r="S921" s="38">
        <v>1.1780104712E-2</v>
      </c>
      <c r="T921" s="38">
        <v>1.3156458117E-3</v>
      </c>
      <c r="U921" s="38">
        <v>0.38593366737000001</v>
      </c>
      <c r="V921" s="38">
        <v>0.17505128691999999</v>
      </c>
      <c r="W921" s="38">
        <v>1.8125935949</v>
      </c>
      <c r="X921" s="38">
        <v>1.2818893328000001</v>
      </c>
      <c r="Y921" s="38">
        <v>6.6942719117000005E-2</v>
      </c>
      <c r="Z921" s="38">
        <v>-1.1850064516E-2</v>
      </c>
      <c r="AB921" s="3">
        <v>0.34367471977000003</v>
      </c>
      <c r="AC921" s="3">
        <v>3.5421800134000002E-2</v>
      </c>
      <c r="AD921" s="3">
        <v>1.1924709068999999</v>
      </c>
      <c r="AE921" s="3">
        <v>0.15974941269000001</v>
      </c>
      <c r="AF921" s="3">
        <v>-8.1500646831000001E-2</v>
      </c>
      <c r="AG921" s="3">
        <v>7</v>
      </c>
      <c r="AH921" s="39">
        <v>2.1150175747E-2</v>
      </c>
      <c r="AI921" s="40">
        <v>1.2034450000000001</v>
      </c>
    </row>
    <row r="922" spans="2:35" x14ac:dyDescent="0.2">
      <c r="B922" s="3" t="s">
        <v>1248</v>
      </c>
      <c r="C922" s="3" t="s">
        <v>1936</v>
      </c>
      <c r="D922" s="3" t="s">
        <v>1668</v>
      </c>
      <c r="E922" s="3" t="s">
        <v>1745</v>
      </c>
      <c r="F922" s="3" t="s">
        <v>1961</v>
      </c>
      <c r="G922" s="46">
        <v>45875</v>
      </c>
      <c r="H922" s="46">
        <v>42076</v>
      </c>
      <c r="I922" s="44">
        <v>28.52</v>
      </c>
      <c r="J922" s="44">
        <v>36.700000000000003</v>
      </c>
      <c r="L922" s="46">
        <v>45771</v>
      </c>
      <c r="M922" s="5">
        <v>49271.094960000002</v>
      </c>
      <c r="N922" s="5">
        <v>83966.437619999997</v>
      </c>
      <c r="Q922" s="38">
        <v>-2.0940611054E-2</v>
      </c>
      <c r="R922" s="38">
        <v>-2.8222499678000001E-2</v>
      </c>
      <c r="S922" s="38">
        <v>0.16171079429999999</v>
      </c>
      <c r="T922" s="38">
        <v>0.15124633539999999</v>
      </c>
      <c r="U922" s="38">
        <v>1.9895178197000001</v>
      </c>
      <c r="V922" s="38">
        <v>1.7786354392999999</v>
      </c>
      <c r="W922" s="38">
        <v>31.005386601000001</v>
      </c>
      <c r="X922" s="38">
        <v>30.474682339000001</v>
      </c>
      <c r="Y922" s="38">
        <v>0.59820678060999999</v>
      </c>
      <c r="Z922" s="38">
        <v>0.51941399698000001</v>
      </c>
      <c r="AB922" s="3">
        <v>1.1623851782000001</v>
      </c>
      <c r="AC922" s="3">
        <v>0.12167686306</v>
      </c>
      <c r="AD922" s="3">
        <v>3.8647488337000002</v>
      </c>
      <c r="AE922" s="3">
        <v>0.68721109399000002</v>
      </c>
      <c r="AF922" s="3">
        <v>-0.24481757876999999</v>
      </c>
      <c r="AG922" s="3">
        <v>6</v>
      </c>
      <c r="AH922" s="39">
        <v>0</v>
      </c>
      <c r="AI922" s="40">
        <v>0</v>
      </c>
    </row>
    <row r="923" spans="2:35" x14ac:dyDescent="0.2">
      <c r="B923" s="3" t="s">
        <v>330</v>
      </c>
      <c r="C923" s="3" t="s">
        <v>673</v>
      </c>
      <c r="D923" s="3" t="s">
        <v>934</v>
      </c>
      <c r="E923" s="3" t="s">
        <v>1743</v>
      </c>
      <c r="F923" s="3" t="s">
        <v>1965</v>
      </c>
      <c r="G923" s="46">
        <v>45875</v>
      </c>
      <c r="H923" s="46">
        <v>40546</v>
      </c>
      <c r="I923" s="44">
        <v>61.78</v>
      </c>
      <c r="J923" s="44">
        <v>66.45</v>
      </c>
      <c r="L923" s="46">
        <v>45838</v>
      </c>
      <c r="M923" s="5">
        <v>35850.254419999997</v>
      </c>
      <c r="N923" s="5">
        <v>40521.880232000003</v>
      </c>
      <c r="Q923" s="38">
        <v>1.7457180502E-2</v>
      </c>
      <c r="R923" s="38">
        <v>1.0175291878E-2</v>
      </c>
      <c r="S923" s="38">
        <v>-5.5351681957E-2</v>
      </c>
      <c r="T923" s="38">
        <v>-6.5816140858E-2</v>
      </c>
      <c r="U923" s="38">
        <v>0.29953723181000003</v>
      </c>
      <c r="V923" s="38">
        <v>8.8654851361000001E-2</v>
      </c>
      <c r="W923" s="38">
        <v>0.32291220557</v>
      </c>
      <c r="X923" s="38">
        <v>-0.20779205647999999</v>
      </c>
      <c r="Y923" s="38">
        <v>4.1118975395999999E-2</v>
      </c>
      <c r="Z923" s="38">
        <v>-3.7673808237999998E-2</v>
      </c>
      <c r="AB923" s="3">
        <v>0.19597511515999999</v>
      </c>
      <c r="AC923" s="3">
        <v>2.0163182227999999E-2</v>
      </c>
      <c r="AD923" s="3">
        <v>1.3457702006000001</v>
      </c>
      <c r="AE923" s="3">
        <v>0.10772284373</v>
      </c>
      <c r="AF923" s="3">
        <v>-8.2016553798999997E-2</v>
      </c>
      <c r="AG923" s="3">
        <v>6</v>
      </c>
      <c r="AH923" s="39">
        <v>0</v>
      </c>
      <c r="AI923" s="40">
        <v>0</v>
      </c>
    </row>
    <row r="924" spans="2:35" x14ac:dyDescent="0.2">
      <c r="B924" s="3" t="s">
        <v>331</v>
      </c>
      <c r="C924" s="3" t="s">
        <v>674</v>
      </c>
      <c r="D924" s="3" t="s">
        <v>935</v>
      </c>
      <c r="E924" s="3" t="s">
        <v>1743</v>
      </c>
      <c r="F924" s="3" t="s">
        <v>1989</v>
      </c>
      <c r="G924" s="46">
        <v>45875</v>
      </c>
      <c r="H924" s="46">
        <v>40546</v>
      </c>
      <c r="I924" s="44">
        <v>39.229999999999997</v>
      </c>
      <c r="J924" s="44">
        <v>41.7</v>
      </c>
      <c r="L924" s="46">
        <v>45530</v>
      </c>
      <c r="M924" s="5">
        <v>182158.97357</v>
      </c>
      <c r="N924" s="5">
        <v>158248.05259000001</v>
      </c>
      <c r="Q924" s="38">
        <v>-5.0955414099000001E-4</v>
      </c>
      <c r="R924" s="38">
        <v>-7.7914427648000002E-3</v>
      </c>
      <c r="S924" s="38">
        <v>2.2946544980999999E-2</v>
      </c>
      <c r="T924" s="38">
        <v>1.248208608E-2</v>
      </c>
      <c r="U924" s="38">
        <v>5.9697460830999999E-2</v>
      </c>
      <c r="V924" s="38">
        <v>-0.15118491961</v>
      </c>
      <c r="W924" s="38">
        <v>0.29557463672000001</v>
      </c>
      <c r="X924" s="38">
        <v>-0.23512962533000001</v>
      </c>
      <c r="Y924" s="38">
        <v>9.9495515694999995E-2</v>
      </c>
      <c r="Z924" s="38">
        <v>2.0702732061000002E-2</v>
      </c>
      <c r="AB924" s="3">
        <v>0.29641564876999998</v>
      </c>
      <c r="AC924" s="3">
        <v>3.0460489101999999E-2</v>
      </c>
      <c r="AD924" s="3">
        <v>0.27633915327000003</v>
      </c>
      <c r="AE924" s="3">
        <v>5.3671562084E-2</v>
      </c>
      <c r="AF924" s="3">
        <v>-9.6251266463999993E-2</v>
      </c>
      <c r="AG924" s="3">
        <v>6</v>
      </c>
      <c r="AH924" s="39">
        <v>0</v>
      </c>
      <c r="AI924" s="40">
        <v>0</v>
      </c>
    </row>
    <row r="925" spans="2:35" x14ac:dyDescent="0.2">
      <c r="B925" s="3" t="s">
        <v>332</v>
      </c>
      <c r="C925" s="3" t="s">
        <v>675</v>
      </c>
      <c r="D925" s="3" t="s">
        <v>936</v>
      </c>
      <c r="E925" s="3" t="s">
        <v>1741</v>
      </c>
      <c r="F925" s="3" t="s">
        <v>1969</v>
      </c>
      <c r="G925" s="46">
        <v>45875</v>
      </c>
      <c r="H925" s="46">
        <v>43181</v>
      </c>
      <c r="I925" s="44">
        <v>9.07</v>
      </c>
      <c r="J925" s="44">
        <v>13.95</v>
      </c>
      <c r="L925" s="46">
        <v>45854</v>
      </c>
      <c r="M925" s="5">
        <v>230.06961999999999</v>
      </c>
      <c r="N925" s="5">
        <v>247.84844643</v>
      </c>
      <c r="Q925" s="38">
        <v>3.1854379979000001E-2</v>
      </c>
      <c r="R925" s="38">
        <v>2.4572491355E-2</v>
      </c>
      <c r="S925" s="38">
        <v>0.64609800363000003</v>
      </c>
      <c r="T925" s="38">
        <v>0.63563354473</v>
      </c>
      <c r="U925" s="38">
        <v>-8.3838383837E-2</v>
      </c>
      <c r="V925" s="38">
        <v>-0.29472076427999999</v>
      </c>
      <c r="W925" s="38">
        <v>0.73422562142000003</v>
      </c>
      <c r="X925" s="38">
        <v>0.20352135936999999</v>
      </c>
      <c r="Y925" s="38">
        <v>0.60530973451000003</v>
      </c>
      <c r="Z925" s="38">
        <v>0.52651695087999995</v>
      </c>
      <c r="AB925" s="3">
        <v>1.2030622155999999</v>
      </c>
      <c r="AC925" s="3">
        <v>0.12025823807</v>
      </c>
      <c r="AD925" s="3">
        <v>0.85415084017999998</v>
      </c>
      <c r="AE925" s="3">
        <v>0.61377870564000003</v>
      </c>
      <c r="AF925" s="3">
        <v>-0.16420118343000001</v>
      </c>
      <c r="AG925" s="3">
        <v>4</v>
      </c>
      <c r="AH925" s="39">
        <v>0</v>
      </c>
      <c r="AI925" s="40">
        <v>0</v>
      </c>
    </row>
    <row r="926" spans="2:35" x14ac:dyDescent="0.2">
      <c r="B926" s="3" t="s">
        <v>1250</v>
      </c>
      <c r="C926" s="3" t="s">
        <v>1730</v>
      </c>
      <c r="D926" s="3" t="s">
        <v>1670</v>
      </c>
      <c r="E926" s="3" t="s">
        <v>1743</v>
      </c>
      <c r="F926" s="3" t="s">
        <v>1974</v>
      </c>
      <c r="G926" s="46">
        <v>45875</v>
      </c>
      <c r="H926" s="46">
        <v>40546</v>
      </c>
      <c r="I926" s="44">
        <v>5.19</v>
      </c>
      <c r="J926" s="44">
        <v>7.89</v>
      </c>
      <c r="L926" s="46">
        <v>45636</v>
      </c>
      <c r="M926" s="5">
        <v>8075.2715099999996</v>
      </c>
      <c r="N926" s="5">
        <v>6097.1789276</v>
      </c>
      <c r="Q926" s="38">
        <v>-5.2919708029999998E-2</v>
      </c>
      <c r="R926" s="38">
        <v>-6.0201596652999997E-2</v>
      </c>
      <c r="S926" s="38">
        <v>-0.15334420880999999</v>
      </c>
      <c r="T926" s="38">
        <v>-0.16380866770999999</v>
      </c>
      <c r="U926" s="38">
        <v>1.9646365422999999E-2</v>
      </c>
      <c r="V926" s="38">
        <v>-0.19123601502000001</v>
      </c>
      <c r="W926" s="38">
        <v>-0.42397336292999999</v>
      </c>
      <c r="X926" s="38">
        <v>-0.95467762497999997</v>
      </c>
      <c r="Y926" s="38">
        <v>-0.32597402597000003</v>
      </c>
      <c r="Z926" s="38">
        <v>-0.40476680961</v>
      </c>
      <c r="AB926" s="3">
        <v>0.58439404465</v>
      </c>
      <c r="AC926" s="3">
        <v>6.2494679370999999E-2</v>
      </c>
      <c r="AD926" s="3">
        <v>0.23072062429000001</v>
      </c>
      <c r="AE926" s="3">
        <v>0.44444444443999997</v>
      </c>
      <c r="AF926" s="3">
        <v>-0.22488038277</v>
      </c>
      <c r="AG926" s="3">
        <v>5</v>
      </c>
      <c r="AH926" s="39">
        <v>0</v>
      </c>
      <c r="AI926" s="40">
        <v>0</v>
      </c>
    </row>
    <row r="927" spans="2:35" x14ac:dyDescent="0.2">
      <c r="B927" s="3" t="s">
        <v>2069</v>
      </c>
      <c r="C927" s="3" t="s">
        <v>2466</v>
      </c>
      <c r="D927" s="3" t="s">
        <v>2078</v>
      </c>
      <c r="E927" s="3" t="s">
        <v>1741</v>
      </c>
      <c r="F927" s="3" t="s">
        <v>1959</v>
      </c>
      <c r="G927" s="46">
        <v>44785</v>
      </c>
      <c r="H927" s="46">
        <v>44235</v>
      </c>
      <c r="I927" s="44">
        <v>2.16</v>
      </c>
      <c r="J927" s="44">
        <v>2.84</v>
      </c>
      <c r="L927" s="46">
        <v>44670</v>
      </c>
      <c r="M927" s="5">
        <v>4.2573600000000003</v>
      </c>
      <c r="N927" s="5">
        <v>10.476445149</v>
      </c>
      <c r="Q927" s="38">
        <v>-9.1743119264999992E-3</v>
      </c>
      <c r="R927" s="38">
        <v>-2.6496708633E-2</v>
      </c>
      <c r="S927" s="38">
        <v>0.16586603336</v>
      </c>
      <c r="T927" s="38">
        <v>4.50558312E-2</v>
      </c>
      <c r="U927" s="38">
        <v>-0.24210526316</v>
      </c>
      <c r="V927" s="38">
        <v>-0.20160159007</v>
      </c>
      <c r="Y927" s="38">
        <v>0.86206896552000001</v>
      </c>
      <c r="Z927" s="38">
        <v>0.96404371258999999</v>
      </c>
      <c r="AB927" s="3">
        <v>0.83642247862999997</v>
      </c>
      <c r="AC927" s="3">
        <v>8.8367430839999997E-2</v>
      </c>
      <c r="AE927" s="3">
        <v>0.57499999999999996</v>
      </c>
      <c r="AF927" s="3">
        <v>-0.46784108633999999</v>
      </c>
      <c r="AG927" s="3">
        <v>6</v>
      </c>
      <c r="AH927" s="39">
        <v>0</v>
      </c>
      <c r="AI927" s="40">
        <v>0</v>
      </c>
    </row>
    <row r="928" spans="2:35" x14ac:dyDescent="0.2">
      <c r="B928" s="3" t="s">
        <v>2764</v>
      </c>
      <c r="C928" s="3" t="s">
        <v>2816</v>
      </c>
      <c r="D928" s="3" t="s">
        <v>2777</v>
      </c>
      <c r="E928" s="3" t="s">
        <v>1761</v>
      </c>
      <c r="F928" s="3" t="s">
        <v>1960</v>
      </c>
      <c r="G928" s="46">
        <v>45875</v>
      </c>
      <c r="H928" s="46">
        <v>45428</v>
      </c>
      <c r="I928" s="44">
        <v>19.8</v>
      </c>
      <c r="J928" s="44">
        <v>29.39</v>
      </c>
      <c r="L928" s="46">
        <v>45646</v>
      </c>
      <c r="M928" s="5">
        <v>84.427199999999999</v>
      </c>
      <c r="N928" s="5">
        <v>54.131082290999998</v>
      </c>
      <c r="Q928" s="38">
        <v>3.6567808810999997E-2</v>
      </c>
      <c r="R928" s="38">
        <v>2.9285920186999999E-2</v>
      </c>
      <c r="S928" s="38">
        <v>3.039134055E-2</v>
      </c>
      <c r="T928" s="38">
        <v>1.9926881649E-2</v>
      </c>
      <c r="U928" s="38">
        <v>0.38947368421</v>
      </c>
      <c r="V928" s="38">
        <v>0.17859130376999999</v>
      </c>
      <c r="Y928" s="38">
        <v>-0.31154381084999999</v>
      </c>
      <c r="Z928" s="38">
        <v>-0.39033659448000002</v>
      </c>
      <c r="AE928" s="3">
        <v>0.40087676571000003</v>
      </c>
      <c r="AF928" s="3">
        <v>-0.18184979137999999</v>
      </c>
      <c r="AG928" s="3">
        <v>5</v>
      </c>
      <c r="AH928" s="39">
        <v>0</v>
      </c>
      <c r="AI928" s="40">
        <v>0</v>
      </c>
    </row>
    <row r="929" spans="2:35" x14ac:dyDescent="0.2">
      <c r="B929" s="3" t="s">
        <v>1251</v>
      </c>
      <c r="C929" s="3" t="s">
        <v>2817</v>
      </c>
      <c r="D929" s="3" t="s">
        <v>1671</v>
      </c>
      <c r="E929" s="3" t="s">
        <v>1751</v>
      </c>
      <c r="F929" s="3" t="s">
        <v>1972</v>
      </c>
      <c r="G929" s="46">
        <v>45875</v>
      </c>
      <c r="H929" s="46">
        <v>40546</v>
      </c>
      <c r="I929" s="44">
        <v>10.119999999999999</v>
      </c>
      <c r="J929" s="44">
        <v>14.78</v>
      </c>
      <c r="L929" s="46">
        <v>45678</v>
      </c>
      <c r="M929" s="5">
        <v>2054.9469600000002</v>
      </c>
      <c r="N929" s="5">
        <v>1604.9334248</v>
      </c>
      <c r="Q929" s="38">
        <v>-1.3645224171E-2</v>
      </c>
      <c r="R929" s="38">
        <v>-2.0927112795000001E-2</v>
      </c>
      <c r="S929" s="38">
        <v>3.7416709380000003E-2</v>
      </c>
      <c r="T929" s="38">
        <v>2.6952250479E-2</v>
      </c>
      <c r="U929" s="38">
        <v>1.4106717484</v>
      </c>
      <c r="V929" s="38">
        <v>1.199789368</v>
      </c>
      <c r="W929" s="38">
        <v>-0.83666881858999997</v>
      </c>
      <c r="X929" s="38">
        <v>-1.3673730806</v>
      </c>
      <c r="Y929" s="38">
        <v>1.0995850622000001</v>
      </c>
      <c r="Z929" s="38">
        <v>1.0207922786000001</v>
      </c>
      <c r="AB929" s="3">
        <v>1.2007437238000001</v>
      </c>
      <c r="AC929" s="3">
        <v>0.13441566660000001</v>
      </c>
      <c r="AD929" s="3">
        <v>2.7198082930999998</v>
      </c>
      <c r="AE929" s="3">
        <v>1.3941908714</v>
      </c>
      <c r="AF929" s="3">
        <v>-0.25419932811000001</v>
      </c>
      <c r="AG929" s="3">
        <v>7</v>
      </c>
      <c r="AH929" s="39">
        <v>0</v>
      </c>
      <c r="AI929" s="40">
        <v>0</v>
      </c>
    </row>
    <row r="930" spans="2:35" x14ac:dyDescent="0.2">
      <c r="B930" s="3" t="s">
        <v>333</v>
      </c>
      <c r="C930" s="3" t="s">
        <v>676</v>
      </c>
      <c r="D930" s="3" t="s">
        <v>937</v>
      </c>
      <c r="E930" s="3" t="s">
        <v>1749</v>
      </c>
      <c r="F930" s="3" t="s">
        <v>2010</v>
      </c>
      <c r="G930" s="46">
        <v>45875</v>
      </c>
      <c r="H930" s="46">
        <v>43444</v>
      </c>
      <c r="I930" s="44">
        <v>9.3699999999999992</v>
      </c>
      <c r="J930" s="44">
        <v>10.85</v>
      </c>
      <c r="L930" s="46">
        <v>45691</v>
      </c>
      <c r="M930" s="5">
        <v>27465.868719999999</v>
      </c>
      <c r="N930" s="5">
        <v>17328.252913</v>
      </c>
      <c r="Q930" s="38">
        <v>1.516793066E-2</v>
      </c>
      <c r="R930" s="38">
        <v>7.8860420363000006E-3</v>
      </c>
      <c r="S930" s="38">
        <v>-2.0898641589000001E-2</v>
      </c>
      <c r="T930" s="38">
        <v>-3.1363100489999997E-2</v>
      </c>
      <c r="U930" s="38">
        <v>8.7489003024999998E-2</v>
      </c>
      <c r="V930" s="38">
        <v>-0.12339337742000001</v>
      </c>
      <c r="W930" s="38">
        <v>0.14807451801999999</v>
      </c>
      <c r="X930" s="38">
        <v>-0.38262974403</v>
      </c>
      <c r="Y930" s="38">
        <v>-7.4110671936999994E-2</v>
      </c>
      <c r="Z930" s="38">
        <v>-0.15290345557000001</v>
      </c>
      <c r="AB930" s="3">
        <v>0.2441555229</v>
      </c>
      <c r="AC930" s="3">
        <v>2.5366010485999999E-2</v>
      </c>
      <c r="AD930" s="3">
        <v>0.2497538342</v>
      </c>
      <c r="AE930" s="3">
        <v>8.4101382490000001E-2</v>
      </c>
      <c r="AF930" s="3">
        <v>-0.11018518518000001</v>
      </c>
      <c r="AG930" s="3">
        <v>7</v>
      </c>
      <c r="AH930" s="39">
        <v>7.3261371054999996E-2</v>
      </c>
      <c r="AI930" s="40">
        <v>0.33663599999999999</v>
      </c>
    </row>
    <row r="931" spans="2:35" x14ac:dyDescent="0.2">
      <c r="B931" s="3" t="s">
        <v>334</v>
      </c>
      <c r="C931" s="3" t="s">
        <v>2371</v>
      </c>
      <c r="D931" s="3" t="s">
        <v>938</v>
      </c>
      <c r="E931" s="3" t="s">
        <v>1760</v>
      </c>
      <c r="F931" s="3" t="s">
        <v>1972</v>
      </c>
      <c r="G931" s="46">
        <v>45875</v>
      </c>
      <c r="H931" s="46">
        <v>40546</v>
      </c>
      <c r="I931" s="44">
        <v>231.37</v>
      </c>
      <c r="J931" s="44">
        <v>245.6</v>
      </c>
      <c r="L931" s="46">
        <v>45863</v>
      </c>
      <c r="M931" s="5">
        <v>2021521.7993000001</v>
      </c>
      <c r="N931" s="5">
        <v>2442686.6507000001</v>
      </c>
      <c r="Q931" s="38">
        <v>-4.7317933494999999E-3</v>
      </c>
      <c r="R931" s="38">
        <v>-1.2013681973E-2</v>
      </c>
      <c r="S931" s="38">
        <v>-1.4608177171000001E-2</v>
      </c>
      <c r="T931" s="38">
        <v>-2.5072636073000001E-2</v>
      </c>
      <c r="U931" s="38">
        <v>0.50988111276000003</v>
      </c>
      <c r="V931" s="38">
        <v>0.29899873232000002</v>
      </c>
      <c r="W931" s="38">
        <v>1.7147427595</v>
      </c>
      <c r="X931" s="38">
        <v>1.1840384975</v>
      </c>
      <c r="Y931" s="38">
        <v>0.17996340757000001</v>
      </c>
      <c r="Z931" s="38">
        <v>0.10117062392999999</v>
      </c>
      <c r="AB931" s="3">
        <v>0.43253872177000002</v>
      </c>
      <c r="AC931" s="3">
        <v>4.4607732423E-2</v>
      </c>
      <c r="AD931" s="3">
        <v>1.5004729698999999</v>
      </c>
      <c r="AE931" s="3">
        <v>0.17534372667000001</v>
      </c>
      <c r="AF931" s="3">
        <v>-0.13754060768000001</v>
      </c>
      <c r="AG931" s="3">
        <v>7</v>
      </c>
      <c r="AH931" s="39">
        <v>1.6809427891000001E-2</v>
      </c>
      <c r="AI931" s="40">
        <v>0.52240339999999996</v>
      </c>
    </row>
    <row r="932" spans="2:35" x14ac:dyDescent="0.2">
      <c r="B932" s="3" t="s">
        <v>335</v>
      </c>
      <c r="C932" s="3" t="s">
        <v>2523</v>
      </c>
      <c r="D932" s="3" t="s">
        <v>939</v>
      </c>
      <c r="E932" s="3" t="s">
        <v>819</v>
      </c>
      <c r="F932" s="3" t="s">
        <v>1961</v>
      </c>
      <c r="G932" s="46">
        <v>45875</v>
      </c>
      <c r="H932" s="46">
        <v>43458</v>
      </c>
      <c r="I932" s="44">
        <v>14.27</v>
      </c>
      <c r="J932" s="44">
        <v>15.46</v>
      </c>
      <c r="L932" s="46">
        <v>45838</v>
      </c>
      <c r="M932" s="5">
        <v>77881.093599999993</v>
      </c>
      <c r="N932" s="5">
        <v>46880.895321999997</v>
      </c>
      <c r="Q932" s="38">
        <v>4.9295774660999998E-3</v>
      </c>
      <c r="R932" s="38">
        <v>-2.3523111576999999E-3</v>
      </c>
      <c r="S932" s="38">
        <v>-6.9752281616E-2</v>
      </c>
      <c r="T932" s="38">
        <v>-8.0216740516999993E-2</v>
      </c>
      <c r="U932" s="38">
        <v>0.1219952711</v>
      </c>
      <c r="V932" s="38">
        <v>-8.8887109339000001E-2</v>
      </c>
      <c r="W932" s="38">
        <v>0.17506198218999999</v>
      </c>
      <c r="X932" s="38">
        <v>-0.35564227986000002</v>
      </c>
      <c r="Y932" s="38">
        <v>0.10263198854</v>
      </c>
      <c r="Z932" s="38">
        <v>2.3839204906999999E-2</v>
      </c>
      <c r="AB932" s="3">
        <v>0.20097476608000001</v>
      </c>
      <c r="AC932" s="3">
        <v>2.070619517E-2</v>
      </c>
      <c r="AD932" s="3">
        <v>0.53536552553000005</v>
      </c>
      <c r="AE932" s="3">
        <v>7.6176250934000003E-2</v>
      </c>
      <c r="AF932" s="3">
        <v>-0.11254851229</v>
      </c>
      <c r="AG932" s="3">
        <v>4</v>
      </c>
      <c r="AH932" s="39">
        <v>4.9969120961999999E-2</v>
      </c>
      <c r="AI932" s="40">
        <v>1.3301780000000001</v>
      </c>
    </row>
    <row r="933" spans="2:35" x14ac:dyDescent="0.2">
      <c r="B933" s="3" t="s">
        <v>336</v>
      </c>
      <c r="C933" s="3" t="s">
        <v>677</v>
      </c>
      <c r="D933" s="3" t="s">
        <v>940</v>
      </c>
      <c r="E933" s="3" t="s">
        <v>1741</v>
      </c>
      <c r="F933" s="3" t="s">
        <v>1969</v>
      </c>
      <c r="G933" s="46">
        <v>45875</v>
      </c>
      <c r="H933" s="46">
        <v>40546</v>
      </c>
      <c r="I933" s="44">
        <v>11.18</v>
      </c>
      <c r="J933" s="44">
        <v>14.79</v>
      </c>
      <c r="L933" s="46">
        <v>45701</v>
      </c>
      <c r="M933" s="5">
        <v>54889.093220000002</v>
      </c>
      <c r="N933" s="5">
        <v>62700.753813000003</v>
      </c>
      <c r="Q933" s="38">
        <v>4.4923629812000003E-3</v>
      </c>
      <c r="R933" s="38">
        <v>-2.7895256425999999E-3</v>
      </c>
      <c r="S933" s="38">
        <v>0.11354581673</v>
      </c>
      <c r="T933" s="38">
        <v>0.10308135783</v>
      </c>
      <c r="U933" s="38">
        <v>0.19572192513</v>
      </c>
      <c r="V933" s="38">
        <v>-1.5160455312E-2</v>
      </c>
      <c r="W933" s="38">
        <v>1.4043010753</v>
      </c>
      <c r="X933" s="38">
        <v>0.87359681322000005</v>
      </c>
      <c r="Y933" s="38">
        <v>0.11576846306999999</v>
      </c>
      <c r="Z933" s="38">
        <v>3.6975679439E-2</v>
      </c>
      <c r="AB933" s="3">
        <v>0.63562621081000004</v>
      </c>
      <c r="AC933" s="3">
        <v>6.6281933685000002E-2</v>
      </c>
      <c r="AD933" s="3">
        <v>0.80077588404</v>
      </c>
      <c r="AE933" s="3">
        <v>0.47263681592000001</v>
      </c>
      <c r="AF933" s="3">
        <v>-0.33762301287000002</v>
      </c>
      <c r="AG933" s="3">
        <v>8</v>
      </c>
      <c r="AH933" s="39">
        <v>0</v>
      </c>
      <c r="AI933" s="40">
        <v>0</v>
      </c>
    </row>
    <row r="934" spans="2:35" x14ac:dyDescent="0.2">
      <c r="B934" s="3" t="s">
        <v>2765</v>
      </c>
      <c r="C934" s="3" t="s">
        <v>2818</v>
      </c>
      <c r="D934" s="3" t="s">
        <v>2778</v>
      </c>
      <c r="E934" s="3" t="s">
        <v>409</v>
      </c>
      <c r="F934" s="3" t="s">
        <v>1960</v>
      </c>
      <c r="G934" s="46">
        <v>45875</v>
      </c>
      <c r="H934" s="46">
        <v>45469</v>
      </c>
      <c r="I934" s="44">
        <v>20.37</v>
      </c>
      <c r="J934" s="44">
        <v>29.58</v>
      </c>
      <c r="L934" s="46">
        <v>45707</v>
      </c>
      <c r="M934" s="5">
        <v>470.40440999999998</v>
      </c>
      <c r="N934" s="5">
        <v>483.92009939000002</v>
      </c>
      <c r="Q934" s="38">
        <v>2.9542097491000001E-3</v>
      </c>
      <c r="R934" s="38">
        <v>-4.3276788746999997E-3</v>
      </c>
      <c r="S934" s="38">
        <v>2.1564694081000001E-2</v>
      </c>
      <c r="T934" s="38">
        <v>1.1100235179999999E-2</v>
      </c>
      <c r="U934" s="38">
        <v>-6.2586286241000003E-2</v>
      </c>
      <c r="V934" s="38">
        <v>-0.27346866668999997</v>
      </c>
      <c r="Y934" s="38">
        <v>-2.9537875177999998E-2</v>
      </c>
      <c r="Z934" s="38">
        <v>-0.10833065880999999</v>
      </c>
      <c r="AB934" s="3">
        <v>0.50511148961999996</v>
      </c>
      <c r="AC934" s="3">
        <v>5.2917785262E-2</v>
      </c>
      <c r="AD934" s="3">
        <v>5.6252091924999997E-2</v>
      </c>
      <c r="AE934" s="3">
        <v>0.20701552615999999</v>
      </c>
      <c r="AF934" s="3">
        <v>-0.1529804085</v>
      </c>
      <c r="AG934" s="3">
        <v>6</v>
      </c>
      <c r="AH934" s="39">
        <v>0</v>
      </c>
      <c r="AI934" s="40">
        <v>0</v>
      </c>
    </row>
    <row r="935" spans="2:35" x14ac:dyDescent="0.2">
      <c r="B935" s="3" t="s">
        <v>1252</v>
      </c>
      <c r="C935" s="3" t="s">
        <v>1731</v>
      </c>
      <c r="D935" s="3" t="s">
        <v>1672</v>
      </c>
      <c r="E935" s="3" t="s">
        <v>1741</v>
      </c>
      <c r="F935" s="3" t="s">
        <v>1961</v>
      </c>
      <c r="G935" s="46">
        <v>45875</v>
      </c>
      <c r="H935" s="46">
        <v>42087</v>
      </c>
      <c r="I935" s="44">
        <v>1.85</v>
      </c>
      <c r="J935" s="44">
        <v>9.3119999999999994</v>
      </c>
      <c r="L935" s="46">
        <v>45567</v>
      </c>
      <c r="M935" s="5">
        <v>21.604299999999999</v>
      </c>
      <c r="N935" s="5">
        <v>431.63842089000002</v>
      </c>
      <c r="Q935" s="38">
        <v>-4.1450777202000001E-2</v>
      </c>
      <c r="R935" s="38">
        <v>-4.8732665825999999E-2</v>
      </c>
      <c r="S935" s="38">
        <v>-7.0351758794000005E-2</v>
      </c>
      <c r="T935" s="38">
        <v>-8.0816217694999998E-2</v>
      </c>
      <c r="U935" s="38">
        <v>-0.73434807581999995</v>
      </c>
      <c r="V935" s="38">
        <v>-0.94523045626000002</v>
      </c>
      <c r="W935" s="38">
        <v>-0.99342067827000002</v>
      </c>
      <c r="X935" s="38">
        <v>-1.5241249402999999</v>
      </c>
      <c r="Y935" s="38">
        <v>-0.78080568719999999</v>
      </c>
      <c r="Z935" s="38">
        <v>-0.85959847083999996</v>
      </c>
      <c r="AB935" s="3">
        <v>1.1101749638</v>
      </c>
      <c r="AC935" s="3">
        <v>0.11609701465</v>
      </c>
      <c r="AD935" s="3">
        <v>-0.45465135153000003</v>
      </c>
      <c r="AE935" s="3">
        <v>0.41610738255000002</v>
      </c>
      <c r="AF935" s="3">
        <v>-0.50686440678</v>
      </c>
      <c r="AG935" s="3">
        <v>5</v>
      </c>
      <c r="AH935" s="39">
        <v>0</v>
      </c>
      <c r="AI935" s="40">
        <v>0</v>
      </c>
    </row>
    <row r="936" spans="2:35" x14ac:dyDescent="0.2">
      <c r="B936" s="3" t="s">
        <v>1253</v>
      </c>
      <c r="C936" s="3" t="s">
        <v>1732</v>
      </c>
      <c r="D936" s="3" t="s">
        <v>1673</v>
      </c>
      <c r="E936" s="3" t="s">
        <v>1741</v>
      </c>
      <c r="F936" s="3" t="s">
        <v>1988</v>
      </c>
      <c r="G936" s="46">
        <v>45875</v>
      </c>
      <c r="H936" s="46">
        <v>40546</v>
      </c>
      <c r="I936" s="44">
        <v>3.79</v>
      </c>
      <c r="J936" s="44">
        <v>25.2</v>
      </c>
      <c r="L936" s="46">
        <v>45569</v>
      </c>
      <c r="M936" s="5">
        <v>132.59693999999999</v>
      </c>
      <c r="N936" s="5">
        <v>4340.4587097000003</v>
      </c>
      <c r="Q936" s="38">
        <v>1.8817204301999998E-2</v>
      </c>
      <c r="R936" s="38">
        <v>1.1535315678000001E-2</v>
      </c>
      <c r="S936" s="38">
        <v>-0.15401785713999999</v>
      </c>
      <c r="T936" s="38">
        <v>-0.16448231603999999</v>
      </c>
      <c r="U936" s="38">
        <v>-0.79049198452000002</v>
      </c>
      <c r="V936" s="38">
        <v>-1.001374365</v>
      </c>
      <c r="W936" s="38">
        <v>-0.98669895416999998</v>
      </c>
      <c r="X936" s="38">
        <v>-1.5174032162</v>
      </c>
      <c r="Y936" s="38">
        <v>-0.70084458126000004</v>
      </c>
      <c r="Z936" s="38">
        <v>-0.77963736490000002</v>
      </c>
      <c r="AB936" s="3">
        <v>1.297309166</v>
      </c>
      <c r="AC936" s="3">
        <v>0.14493198632000001</v>
      </c>
      <c r="AD936" s="3">
        <v>-0.32878063977999999</v>
      </c>
      <c r="AE936" s="3">
        <v>0.25952170062000002</v>
      </c>
      <c r="AF936" s="3">
        <v>-0.44911804613</v>
      </c>
      <c r="AG936" s="3">
        <v>5</v>
      </c>
      <c r="AH936" s="39">
        <v>0</v>
      </c>
      <c r="AI936" s="40">
        <v>0</v>
      </c>
    </row>
    <row r="937" spans="2:35" x14ac:dyDescent="0.2">
      <c r="B937" s="3" t="s">
        <v>337</v>
      </c>
      <c r="C937" s="3" t="s">
        <v>678</v>
      </c>
      <c r="D937" s="3" t="s">
        <v>941</v>
      </c>
      <c r="E937" s="3" t="s">
        <v>1751</v>
      </c>
      <c r="F937" s="3" t="s">
        <v>1961</v>
      </c>
      <c r="G937" s="46">
        <v>45464</v>
      </c>
      <c r="H937" s="46">
        <v>40546</v>
      </c>
      <c r="I937" s="44">
        <v>42.97</v>
      </c>
      <c r="J937" s="44">
        <v>43.33</v>
      </c>
      <c r="L937" s="46">
        <v>45316</v>
      </c>
      <c r="M937" s="5">
        <v>10383.356739999999</v>
      </c>
      <c r="N937" s="5">
        <v>1541.4129921000001</v>
      </c>
      <c r="Q937" s="38">
        <v>0</v>
      </c>
      <c r="R937" s="38">
        <v>1.5621659849E-3</v>
      </c>
      <c r="S937" s="38">
        <v>1.0583254938000001E-2</v>
      </c>
      <c r="T937" s="38">
        <v>-1.6328785291999999E-2</v>
      </c>
      <c r="U937" s="38">
        <v>6.0987654320000001E-2</v>
      </c>
      <c r="V937" s="38">
        <v>-0.19073200510999999</v>
      </c>
      <c r="W937" s="38">
        <v>-0.41932432432</v>
      </c>
      <c r="X937" s="38">
        <v>-0.71278979835</v>
      </c>
      <c r="Y937" s="38">
        <v>2.8482527523000001E-2</v>
      </c>
      <c r="Z937" s="38">
        <v>-0.11718094476</v>
      </c>
      <c r="AB937" s="3">
        <v>0.21882156357999999</v>
      </c>
      <c r="AC937" s="3">
        <v>2.2838785481000001E-2</v>
      </c>
      <c r="AE937" s="3">
        <v>0.16055555556000001</v>
      </c>
      <c r="AF937" s="3">
        <v>-9.9443118536000005E-2</v>
      </c>
      <c r="AG937" s="3">
        <v>5</v>
      </c>
      <c r="AH937" s="39">
        <v>0</v>
      </c>
      <c r="AI937" s="40">
        <v>0</v>
      </c>
    </row>
    <row r="938" spans="2:35" x14ac:dyDescent="0.2">
      <c r="B938" s="3" t="s">
        <v>1255</v>
      </c>
      <c r="C938" s="3" t="s">
        <v>1733</v>
      </c>
      <c r="D938" s="3" t="s">
        <v>1675</v>
      </c>
      <c r="E938" s="3" t="s">
        <v>1751</v>
      </c>
      <c r="F938" s="3" t="s">
        <v>1964</v>
      </c>
      <c r="G938" s="46">
        <v>45875</v>
      </c>
      <c r="H938" s="46">
        <v>40546</v>
      </c>
      <c r="I938" s="44">
        <v>37</v>
      </c>
      <c r="J938" s="44">
        <v>37</v>
      </c>
      <c r="L938" s="46">
        <v>45875</v>
      </c>
      <c r="M938" s="5">
        <v>5822.8379999999997</v>
      </c>
      <c r="N938" s="5">
        <v>5959.2340057000001</v>
      </c>
      <c r="Q938" s="38">
        <v>1.4810751508E-2</v>
      </c>
      <c r="R938" s="38">
        <v>7.5288628850000002E-3</v>
      </c>
      <c r="S938" s="38">
        <v>0.18856408609</v>
      </c>
      <c r="T938" s="38">
        <v>0.17809962719</v>
      </c>
      <c r="U938" s="38">
        <v>1.7407407407</v>
      </c>
      <c r="V938" s="38">
        <v>1.5298583603</v>
      </c>
      <c r="W938" s="38">
        <v>4.5891238670999996</v>
      </c>
      <c r="X938" s="38">
        <v>4.0584196050000001</v>
      </c>
      <c r="Y938" s="38">
        <v>0.44080996885000001</v>
      </c>
      <c r="Z938" s="38">
        <v>0.36201718520999998</v>
      </c>
      <c r="AB938" s="3">
        <v>0.60406113739</v>
      </c>
      <c r="AC938" s="3">
        <v>6.2765117933999998E-2</v>
      </c>
      <c r="AD938" s="3">
        <v>3.4565112980000001</v>
      </c>
      <c r="AE938" s="3">
        <v>0.24920064716000001</v>
      </c>
      <c r="AF938" s="3">
        <v>-0.17706048260999999</v>
      </c>
      <c r="AG938" s="3">
        <v>10</v>
      </c>
      <c r="AH938" s="39">
        <v>0</v>
      </c>
      <c r="AI938" s="40">
        <v>0</v>
      </c>
    </row>
    <row r="939" spans="2:35" x14ac:dyDescent="0.2">
      <c r="B939" s="3" t="s">
        <v>338</v>
      </c>
      <c r="C939" s="3" t="s">
        <v>679</v>
      </c>
      <c r="D939" s="3" t="s">
        <v>942</v>
      </c>
      <c r="E939" s="3" t="s">
        <v>1762</v>
      </c>
      <c r="F939" s="3" t="s">
        <v>1964</v>
      </c>
      <c r="G939" s="46">
        <v>44949</v>
      </c>
      <c r="H939" s="46">
        <v>40546</v>
      </c>
      <c r="I939" s="44">
        <v>25.14</v>
      </c>
      <c r="J939" s="44">
        <v>34.03</v>
      </c>
      <c r="L939" s="46">
        <v>44601</v>
      </c>
      <c r="M939" s="5">
        <v>90151.08468</v>
      </c>
      <c r="N939" s="5">
        <v>28424.591289</v>
      </c>
      <c r="Q939" s="38">
        <v>1.0450160773000001E-2</v>
      </c>
      <c r="R939" s="38">
        <v>-1.4311968225E-3</v>
      </c>
      <c r="S939" s="38">
        <v>0.12483221476</v>
      </c>
      <c r="T939" s="38">
        <v>7.9319030794000003E-2</v>
      </c>
      <c r="U939" s="38">
        <v>-0.22930717350999999</v>
      </c>
      <c r="V939" s="38">
        <v>-0.14332828340000001</v>
      </c>
      <c r="W939" s="38">
        <v>0.91615853659000002</v>
      </c>
      <c r="X939" s="38">
        <v>0.70738943443000002</v>
      </c>
      <c r="Y939" s="38">
        <v>8.7840761577000007E-2</v>
      </c>
      <c r="Z939" s="38">
        <v>4.0878917586999998E-2</v>
      </c>
      <c r="AB939" s="3">
        <v>0.40445938175000001</v>
      </c>
      <c r="AC939" s="3">
        <v>4.1846947055999999E-2</v>
      </c>
      <c r="AE939" s="3">
        <v>0.10243525318</v>
      </c>
      <c r="AF939" s="3">
        <v>-0.16344827585999999</v>
      </c>
      <c r="AG939" s="3">
        <v>6</v>
      </c>
      <c r="AH939" s="39">
        <v>0</v>
      </c>
      <c r="AI939" s="40">
        <v>0</v>
      </c>
    </row>
    <row r="940" spans="2:35" x14ac:dyDescent="0.2">
      <c r="B940" s="3" t="s">
        <v>2343</v>
      </c>
      <c r="C940" s="3" t="s">
        <v>2344</v>
      </c>
      <c r="D940" s="3" t="s">
        <v>2347</v>
      </c>
      <c r="E940" s="3" t="s">
        <v>1745</v>
      </c>
      <c r="F940" s="3" t="s">
        <v>1961</v>
      </c>
      <c r="G940" s="46">
        <v>45737</v>
      </c>
      <c r="H940" s="46">
        <v>44602</v>
      </c>
      <c r="I940" s="44">
        <v>0.5</v>
      </c>
      <c r="J940" s="44">
        <v>390</v>
      </c>
      <c r="L940" s="46">
        <v>45386</v>
      </c>
      <c r="M940" s="5">
        <v>977.79300000000001</v>
      </c>
      <c r="N940" s="5">
        <v>768.48119034000001</v>
      </c>
      <c r="Q940" s="38">
        <v>-0.67532467532999996</v>
      </c>
      <c r="R940" s="38">
        <v>-0.67614934259000004</v>
      </c>
      <c r="S940" s="38">
        <v>-0.8</v>
      </c>
      <c r="T940" s="38">
        <v>-0.74253076185</v>
      </c>
      <c r="U940" s="38">
        <v>-0.99845679011999999</v>
      </c>
      <c r="V940" s="38">
        <v>-1.0797364927999999</v>
      </c>
      <c r="W940" s="38">
        <v>-0.99999976635999999</v>
      </c>
      <c r="X940" s="38">
        <v>-1.2704170102000001</v>
      </c>
      <c r="Y940" s="38">
        <v>-0.96124031007999999</v>
      </c>
      <c r="Z940" s="38">
        <v>-0.92484393696</v>
      </c>
      <c r="AB940" s="3">
        <v>2.0433173728999998</v>
      </c>
      <c r="AC940" s="3">
        <v>0.17898311022999999</v>
      </c>
      <c r="AE940" s="3">
        <v>0.15199142703999999</v>
      </c>
      <c r="AF940" s="3">
        <v>-0.74904942965999999</v>
      </c>
      <c r="AG940" s="3">
        <v>2</v>
      </c>
      <c r="AH940" s="39">
        <v>0</v>
      </c>
      <c r="AI940" s="40">
        <v>0</v>
      </c>
    </row>
    <row r="941" spans="2:35" x14ac:dyDescent="0.2">
      <c r="B941" s="3" t="s">
        <v>339</v>
      </c>
      <c r="C941" s="3" t="s">
        <v>680</v>
      </c>
      <c r="D941" s="3" t="s">
        <v>943</v>
      </c>
      <c r="E941" s="3" t="s">
        <v>1743</v>
      </c>
      <c r="F941" s="3" t="s">
        <v>2003</v>
      </c>
      <c r="G941" s="46">
        <v>45875</v>
      </c>
      <c r="H941" s="46">
        <v>40546</v>
      </c>
      <c r="I941" s="44">
        <v>49.78</v>
      </c>
      <c r="J941" s="44">
        <v>51.4</v>
      </c>
      <c r="L941" s="46">
        <v>45810</v>
      </c>
      <c r="M941" s="5">
        <v>65211.551099999997</v>
      </c>
      <c r="N941" s="5">
        <v>102798.60662999999</v>
      </c>
      <c r="Q941" s="38">
        <v>1.7787773462000001E-2</v>
      </c>
      <c r="R941" s="38">
        <v>1.0505884837999999E-2</v>
      </c>
      <c r="S941" s="38">
        <v>3.3852544132999998E-2</v>
      </c>
      <c r="T941" s="38">
        <v>2.3388085231999999E-2</v>
      </c>
      <c r="U941" s="38">
        <v>0.17897324863</v>
      </c>
      <c r="V941" s="38">
        <v>-3.1909131814E-2</v>
      </c>
      <c r="W941" s="38">
        <v>0.18724416857000001</v>
      </c>
      <c r="X941" s="38">
        <v>-0.34346009348000001</v>
      </c>
      <c r="Y941" s="38">
        <v>6.9847410274000002E-2</v>
      </c>
      <c r="Z941" s="38">
        <v>-8.9453733598999999E-3</v>
      </c>
      <c r="AB941" s="3">
        <v>0.23010581891000001</v>
      </c>
      <c r="AC941" s="3">
        <v>2.3556912889000001E-2</v>
      </c>
      <c r="AD941" s="3">
        <v>0.51209916392999999</v>
      </c>
      <c r="AE941" s="3">
        <v>6.7782249522000002E-2</v>
      </c>
      <c r="AF941" s="3">
        <v>-3.6532385467000002E-2</v>
      </c>
      <c r="AG941" s="3">
        <v>5</v>
      </c>
      <c r="AH941" s="39">
        <v>1.9136807818E-2</v>
      </c>
      <c r="AI941" s="40">
        <v>0.82250000000000001</v>
      </c>
    </row>
    <row r="942" spans="2:35" x14ac:dyDescent="0.2">
      <c r="B942" s="3" t="s">
        <v>1254</v>
      </c>
      <c r="C942" s="3" t="s">
        <v>2732</v>
      </c>
      <c r="D942" s="3" t="s">
        <v>1674</v>
      </c>
      <c r="E942" s="3" t="s">
        <v>1741</v>
      </c>
      <c r="F942" s="3" t="s">
        <v>1969</v>
      </c>
      <c r="G942" s="46">
        <v>45300</v>
      </c>
      <c r="H942" s="46">
        <v>41732</v>
      </c>
      <c r="I942" s="44">
        <v>1.1299999999999999</v>
      </c>
      <c r="J942" s="44">
        <v>5.89</v>
      </c>
      <c r="L942" s="46">
        <v>44966</v>
      </c>
      <c r="M942" s="5">
        <v>46.918729999999996</v>
      </c>
      <c r="N942" s="5">
        <v>12.025934703000001</v>
      </c>
      <c r="Q942" s="38">
        <v>0.13</v>
      </c>
      <c r="R942" s="38">
        <v>0.13147789249</v>
      </c>
      <c r="S942" s="38">
        <v>0.11881188118</v>
      </c>
      <c r="T942" s="38">
        <v>8.5771530390000003E-2</v>
      </c>
      <c r="U942" s="38">
        <v>-0.78352490421999998</v>
      </c>
      <c r="V942" s="38">
        <v>-1.0056189462</v>
      </c>
      <c r="W942" s="38">
        <v>-0.92802547770999999</v>
      </c>
      <c r="X942" s="38">
        <v>-1.1716589319999999</v>
      </c>
      <c r="Y942" s="38">
        <v>7.6190476191000001E-2</v>
      </c>
      <c r="Z942" s="38">
        <v>7.8985125057000005E-2</v>
      </c>
      <c r="AE942" s="3">
        <v>8.5106382977999995E-2</v>
      </c>
      <c r="AF942" s="3">
        <v>-0.32304526749000001</v>
      </c>
      <c r="AG942" s="3">
        <v>3</v>
      </c>
      <c r="AH942" s="39">
        <v>0</v>
      </c>
      <c r="AI942" s="40">
        <v>0</v>
      </c>
    </row>
    <row r="943" spans="2:35" x14ac:dyDescent="0.2">
      <c r="B943" s="3" t="s">
        <v>2281</v>
      </c>
      <c r="C943" s="3" t="s">
        <v>2324</v>
      </c>
      <c r="D943" s="3" t="s">
        <v>2286</v>
      </c>
      <c r="E943" s="3" t="s">
        <v>1761</v>
      </c>
      <c r="F943" s="3" t="s">
        <v>1956</v>
      </c>
      <c r="G943" s="46">
        <v>45461</v>
      </c>
      <c r="H943" s="46">
        <v>44469</v>
      </c>
      <c r="I943" s="44">
        <v>7.13</v>
      </c>
      <c r="J943" s="44">
        <v>8.24</v>
      </c>
      <c r="L943" s="46">
        <v>45099</v>
      </c>
      <c r="M943" s="5">
        <v>1032.00333</v>
      </c>
      <c r="N943" s="5">
        <v>887.32954687999995</v>
      </c>
      <c r="Q943" s="38">
        <v>1.4044943818000001E-3</v>
      </c>
      <c r="R943" s="38">
        <v>-1.1168686905000001E-3</v>
      </c>
      <c r="S943" s="38">
        <v>-4.1899441349000002E-3</v>
      </c>
      <c r="T943" s="38">
        <v>-3.8840263654E-2</v>
      </c>
      <c r="U943" s="38">
        <v>-0.17572254335000001</v>
      </c>
      <c r="V943" s="38">
        <v>-0.42006272010000001</v>
      </c>
      <c r="Y943" s="38">
        <v>0.47010309278000001</v>
      </c>
      <c r="Z943" s="38">
        <v>0.31974133984999997</v>
      </c>
      <c r="AB943" s="3">
        <v>0.55740894301999999</v>
      </c>
      <c r="AC943" s="3">
        <v>5.9599134184000001E-2</v>
      </c>
      <c r="AE943" s="3">
        <v>0.29278350515000001</v>
      </c>
      <c r="AF943" s="3">
        <v>-0.26080892608</v>
      </c>
      <c r="AG943" s="3">
        <v>5</v>
      </c>
      <c r="AH943" s="39">
        <v>0</v>
      </c>
      <c r="AI943" s="40">
        <v>0</v>
      </c>
    </row>
    <row r="944" spans="2:35" x14ac:dyDescent="0.2">
      <c r="B944" s="3" t="s">
        <v>1256</v>
      </c>
      <c r="C944" s="3" t="s">
        <v>1734</v>
      </c>
      <c r="D944" s="3" t="s">
        <v>1676</v>
      </c>
      <c r="E944" s="3" t="s">
        <v>1741</v>
      </c>
      <c r="F944" s="3" t="s">
        <v>1976</v>
      </c>
      <c r="G944" s="46">
        <v>45875</v>
      </c>
      <c r="H944" s="46">
        <v>42998</v>
      </c>
      <c r="I944" s="44">
        <v>0.98</v>
      </c>
      <c r="J944" s="44">
        <v>1.57</v>
      </c>
      <c r="L944" s="46">
        <v>45573</v>
      </c>
      <c r="M944" s="5">
        <v>6.8188399999999998</v>
      </c>
      <c r="N944" s="5">
        <v>9.7417097127000005</v>
      </c>
      <c r="Q944" s="38">
        <v>0</v>
      </c>
      <c r="R944" s="38">
        <v>-7.2818886237999998E-3</v>
      </c>
      <c r="S944" s="38">
        <v>-3.9215686275000002E-2</v>
      </c>
      <c r="T944" s="38">
        <v>-4.9680145176000001E-2</v>
      </c>
      <c r="U944" s="38">
        <v>-0.15151515152</v>
      </c>
      <c r="V944" s="38">
        <v>-0.36239753196000002</v>
      </c>
      <c r="W944" s="38">
        <v>-0.6</v>
      </c>
      <c r="X944" s="38">
        <v>-1.1307042621000001</v>
      </c>
      <c r="Y944" s="38">
        <v>-0.216</v>
      </c>
      <c r="Z944" s="38">
        <v>-0.29479278363</v>
      </c>
      <c r="AB944" s="3">
        <v>0.61957798491000005</v>
      </c>
      <c r="AC944" s="3">
        <v>6.4709149933999996E-2</v>
      </c>
      <c r="AD944" s="3">
        <v>-0.23741382442</v>
      </c>
      <c r="AE944" s="3">
        <v>7.5630252100000003E-2</v>
      </c>
      <c r="AF944" s="3">
        <v>-9.5342857141999998E-2</v>
      </c>
      <c r="AG944" s="3">
        <v>4</v>
      </c>
      <c r="AH944" s="39">
        <v>0</v>
      </c>
      <c r="AI944" s="40">
        <v>0</v>
      </c>
    </row>
    <row r="945" spans="2:35" x14ac:dyDescent="0.2">
      <c r="B945" s="3" t="s">
        <v>340</v>
      </c>
      <c r="C945" s="3" t="s">
        <v>2961</v>
      </c>
      <c r="D945" s="3" t="s">
        <v>944</v>
      </c>
      <c r="E945" s="3" t="s">
        <v>1742</v>
      </c>
      <c r="F945" s="3" t="s">
        <v>2004</v>
      </c>
      <c r="G945" s="46">
        <v>45875</v>
      </c>
      <c r="H945" s="46">
        <v>39265</v>
      </c>
      <c r="I945" s="44">
        <v>200.05</v>
      </c>
      <c r="J945" s="44">
        <v>209.34</v>
      </c>
      <c r="L945" s="46">
        <v>45866</v>
      </c>
      <c r="M945" s="5">
        <v>357506.35424999997</v>
      </c>
      <c r="N945" s="5">
        <v>324464.38900999998</v>
      </c>
      <c r="Q945" s="38">
        <v>-7.3438197787E-3</v>
      </c>
      <c r="R945" s="38">
        <v>-1.4625708402E-2</v>
      </c>
      <c r="S945" s="38">
        <v>0.14779964427</v>
      </c>
      <c r="T945" s="38">
        <v>0.13733518537</v>
      </c>
      <c r="U945" s="38">
        <v>0.42391831451</v>
      </c>
      <c r="V945" s="38">
        <v>0.21303593405999999</v>
      </c>
      <c r="W945" s="38">
        <v>0.58329906862000003</v>
      </c>
      <c r="X945" s="38">
        <v>5.2594806568000002E-2</v>
      </c>
      <c r="Y945" s="38">
        <v>0.41125883169999999</v>
      </c>
      <c r="Z945" s="38">
        <v>0.33246604806000002</v>
      </c>
      <c r="AB945" s="3">
        <v>0.29030062968999998</v>
      </c>
      <c r="AC945" s="3">
        <v>3.0281684021999999E-2</v>
      </c>
      <c r="AD945" s="3">
        <v>1.4469574851</v>
      </c>
      <c r="AE945" s="3">
        <v>0.21983755261999999</v>
      </c>
      <c r="AF945" s="3">
        <v>-8.251639291E-2</v>
      </c>
      <c r="AG945" s="3">
        <v>6</v>
      </c>
      <c r="AH945" s="39">
        <v>1.8610508641000001E-2</v>
      </c>
      <c r="AI945" s="40">
        <v>2.66</v>
      </c>
    </row>
    <row r="946" spans="2:35" x14ac:dyDescent="0.2">
      <c r="B946" s="3" t="s">
        <v>341</v>
      </c>
      <c r="C946" s="3" t="s">
        <v>681</v>
      </c>
      <c r="D946" s="3" t="s">
        <v>945</v>
      </c>
      <c r="E946" s="3" t="s">
        <v>1745</v>
      </c>
      <c r="F946" s="3" t="s">
        <v>1979</v>
      </c>
      <c r="G946" s="46">
        <v>45875</v>
      </c>
      <c r="H946" s="46">
        <v>37056</v>
      </c>
      <c r="I946" s="44">
        <v>35.57</v>
      </c>
      <c r="J946" s="44">
        <v>37.54</v>
      </c>
      <c r="L946" s="46">
        <v>45862</v>
      </c>
      <c r="M946" s="5">
        <v>67961.500369999994</v>
      </c>
      <c r="N946" s="5">
        <v>136829.76040999999</v>
      </c>
      <c r="Q946" s="38">
        <v>2.2541561011000001E-3</v>
      </c>
      <c r="R946" s="38">
        <v>-5.0277325225999998E-3</v>
      </c>
      <c r="S946" s="38">
        <v>1.9197707735999998E-2</v>
      </c>
      <c r="T946" s="38">
        <v>8.7332488347000008E-3</v>
      </c>
      <c r="U946" s="38">
        <v>0.39375268820999998</v>
      </c>
      <c r="V946" s="38">
        <v>0.18287030776999999</v>
      </c>
      <c r="W946" s="38">
        <v>3.3497847809999999</v>
      </c>
      <c r="X946" s="38">
        <v>2.8190805189999999</v>
      </c>
      <c r="Y946" s="38">
        <v>0.23324937489</v>
      </c>
      <c r="Z946" s="38">
        <v>0.15445659126</v>
      </c>
      <c r="AB946" s="3">
        <v>0.42143034004000002</v>
      </c>
      <c r="AC946" s="3">
        <v>4.3382233642000001E-2</v>
      </c>
      <c r="AD946" s="3">
        <v>1.1462467111000001</v>
      </c>
      <c r="AE946" s="3">
        <v>0.17741148139999999</v>
      </c>
      <c r="AF946" s="3">
        <v>-0.11107604922</v>
      </c>
      <c r="AG946" s="3">
        <v>7</v>
      </c>
      <c r="AH946" s="39">
        <v>7.7821011672999998E-3</v>
      </c>
      <c r="AI946" s="40">
        <v>0.2</v>
      </c>
    </row>
    <row r="947" spans="2:35" x14ac:dyDescent="0.2">
      <c r="B947" s="3" t="s">
        <v>342</v>
      </c>
      <c r="C947" s="3" t="s">
        <v>682</v>
      </c>
      <c r="D947" s="3" t="s">
        <v>946</v>
      </c>
      <c r="E947" s="3" t="s">
        <v>1743</v>
      </c>
      <c r="F947" s="3" t="s">
        <v>1970</v>
      </c>
      <c r="G947" s="46">
        <v>45875</v>
      </c>
      <c r="H947" s="46">
        <v>40546</v>
      </c>
      <c r="I947" s="44">
        <v>32.380000000000003</v>
      </c>
      <c r="J947" s="44">
        <v>53.4</v>
      </c>
      <c r="L947" s="46">
        <v>45561</v>
      </c>
      <c r="M947" s="5">
        <v>82216.835120000003</v>
      </c>
      <c r="N947" s="5">
        <v>142891.69912999999</v>
      </c>
      <c r="Q947" s="38">
        <v>-6.4436943858000003E-3</v>
      </c>
      <c r="R947" s="38">
        <v>-1.3725583009E-2</v>
      </c>
      <c r="S947" s="38">
        <v>-0.20676139148</v>
      </c>
      <c r="T947" s="38">
        <v>-0.21722585038</v>
      </c>
      <c r="U947" s="38">
        <v>-0.28362831857999998</v>
      </c>
      <c r="V947" s="38">
        <v>-0.49451069903</v>
      </c>
      <c r="W947" s="38">
        <v>7.5033200531999994E-2</v>
      </c>
      <c r="X947" s="38">
        <v>-0.45567106151999998</v>
      </c>
      <c r="Y947" s="38">
        <v>-0.20108561558999999</v>
      </c>
      <c r="Z947" s="38">
        <v>-0.27987839923000002</v>
      </c>
      <c r="AB947" s="3">
        <v>0.43715494702000002</v>
      </c>
      <c r="AC947" s="3">
        <v>4.5093576800999999E-2</v>
      </c>
      <c r="AD947" s="3">
        <v>-0.51927841130999997</v>
      </c>
      <c r="AE947" s="3">
        <v>9.0605427975E-2</v>
      </c>
      <c r="AF947" s="3">
        <v>-0.19613670134</v>
      </c>
      <c r="AG947" s="3">
        <v>4</v>
      </c>
      <c r="AH947" s="39">
        <v>0</v>
      </c>
      <c r="AI947" s="40">
        <v>0</v>
      </c>
    </row>
    <row r="948" spans="2:35" x14ac:dyDescent="0.2">
      <c r="B948" s="3" t="s">
        <v>343</v>
      </c>
      <c r="C948" s="3" t="s">
        <v>2819</v>
      </c>
      <c r="D948" s="3" t="s">
        <v>947</v>
      </c>
      <c r="E948" s="3" t="s">
        <v>1758</v>
      </c>
      <c r="F948" s="3" t="s">
        <v>1978</v>
      </c>
      <c r="G948" s="46">
        <v>45875</v>
      </c>
      <c r="H948" s="46">
        <v>39447</v>
      </c>
      <c r="I948" s="44">
        <v>7.67</v>
      </c>
      <c r="J948" s="44">
        <v>8.1504347825999997</v>
      </c>
      <c r="L948" s="46">
        <v>45825</v>
      </c>
      <c r="M948" s="5">
        <v>4016.41084</v>
      </c>
      <c r="N948" s="5">
        <v>7245.6004165000004</v>
      </c>
      <c r="Q948" s="38">
        <v>-1.5404364570000001E-2</v>
      </c>
      <c r="R948" s="38">
        <v>-2.2686253194E-2</v>
      </c>
      <c r="S948" s="38">
        <v>-1.0322580644999999E-2</v>
      </c>
      <c r="T948" s="38">
        <v>-2.0787039545999999E-2</v>
      </c>
      <c r="U948" s="38">
        <v>0.35586716060000001</v>
      </c>
      <c r="V948" s="38">
        <v>0.14498478014999999</v>
      </c>
      <c r="W948" s="38">
        <v>2.0876478269000001</v>
      </c>
      <c r="X948" s="38">
        <v>1.5569435649000001</v>
      </c>
      <c r="Y948" s="38">
        <v>0.25881261595999999</v>
      </c>
      <c r="Z948" s="38">
        <v>0.18001983231999999</v>
      </c>
      <c r="AB948" s="3">
        <v>0.38322262302999999</v>
      </c>
      <c r="AC948" s="3">
        <v>3.9879601112999999E-2</v>
      </c>
      <c r="AD948" s="3">
        <v>1.2217793446</v>
      </c>
      <c r="AE948" s="3">
        <v>0.17198335645000001</v>
      </c>
      <c r="AF948" s="3">
        <v>-0.11827956989000001</v>
      </c>
      <c r="AG948" s="3">
        <v>7</v>
      </c>
      <c r="AH948" s="39">
        <v>0.27027027027</v>
      </c>
      <c r="AI948" s="40">
        <v>2</v>
      </c>
    </row>
    <row r="949" spans="2:35" x14ac:dyDescent="0.2">
      <c r="B949" s="3" t="s">
        <v>344</v>
      </c>
      <c r="C949" s="3" t="s">
        <v>683</v>
      </c>
      <c r="D949" s="3" t="s">
        <v>948</v>
      </c>
      <c r="E949" s="3" t="s">
        <v>1758</v>
      </c>
      <c r="F949" s="3" t="s">
        <v>1978</v>
      </c>
      <c r="G949" s="46">
        <v>45875</v>
      </c>
      <c r="H949" s="46">
        <v>40546</v>
      </c>
      <c r="I949" s="44">
        <v>45.44</v>
      </c>
      <c r="J949" s="44">
        <v>60.051690399999998</v>
      </c>
      <c r="L949" s="46">
        <v>45572</v>
      </c>
      <c r="M949" s="5">
        <v>29977.631359999999</v>
      </c>
      <c r="N949" s="5">
        <v>22637.688375999998</v>
      </c>
      <c r="Q949" s="38">
        <v>-1.6024252922999999E-2</v>
      </c>
      <c r="R949" s="38">
        <v>-2.3306141547E-2</v>
      </c>
      <c r="S949" s="38">
        <v>2.6892655367000001E-2</v>
      </c>
      <c r="T949" s="38">
        <v>1.6428196466000002E-2</v>
      </c>
      <c r="U949" s="38">
        <v>-0.16559140903</v>
      </c>
      <c r="V949" s="38">
        <v>-0.37647378947999999</v>
      </c>
      <c r="W949" s="38">
        <v>1.2406089179999999</v>
      </c>
      <c r="X949" s="38">
        <v>0.70990465598999997</v>
      </c>
      <c r="Y949" s="38">
        <v>0.18113809216000001</v>
      </c>
      <c r="Z949" s="38">
        <v>0.10234530853</v>
      </c>
      <c r="AB949" s="3">
        <v>0.40321347572999999</v>
      </c>
      <c r="AC949" s="3">
        <v>4.1795759868999999E-2</v>
      </c>
      <c r="AD949" s="3">
        <v>-0.22705471635999999</v>
      </c>
      <c r="AE949" s="3">
        <v>0.11235955055999999</v>
      </c>
      <c r="AF949" s="3">
        <v>-0.18145922747000001</v>
      </c>
      <c r="AG949" s="3">
        <v>7</v>
      </c>
      <c r="AH949" s="39">
        <v>3.0929657122999998E-2</v>
      </c>
      <c r="AI949" s="40">
        <v>1.75</v>
      </c>
    </row>
    <row r="950" spans="2:35" x14ac:dyDescent="0.2">
      <c r="B950" s="3" t="s">
        <v>345</v>
      </c>
      <c r="C950" s="3" t="s">
        <v>684</v>
      </c>
      <c r="D950" s="3" t="s">
        <v>949</v>
      </c>
      <c r="E950" s="3" t="s">
        <v>1746</v>
      </c>
      <c r="F950" s="3" t="s">
        <v>1975</v>
      </c>
      <c r="G950" s="46">
        <v>45875</v>
      </c>
      <c r="H950" s="46">
        <v>34680</v>
      </c>
      <c r="I950" s="44">
        <v>9.7100000000000009</v>
      </c>
      <c r="J950" s="44">
        <v>14.18</v>
      </c>
      <c r="L950" s="46">
        <v>45663</v>
      </c>
      <c r="M950" s="5">
        <v>1798.8746000000001</v>
      </c>
      <c r="N950" s="5">
        <v>1842.4143234999999</v>
      </c>
      <c r="Q950" s="38">
        <v>3.5181236673000001E-2</v>
      </c>
      <c r="R950" s="38">
        <v>2.7899348050000002E-2</v>
      </c>
      <c r="S950" s="38">
        <v>7.2928176795999999E-2</v>
      </c>
      <c r="T950" s="38">
        <v>6.2463717895E-2</v>
      </c>
      <c r="U950" s="38">
        <v>0.60231023102000003</v>
      </c>
      <c r="V950" s="38">
        <v>0.39142785058000001</v>
      </c>
      <c r="W950" s="38">
        <v>1.2068181817999999</v>
      </c>
      <c r="X950" s="38">
        <v>0.67611391977000002</v>
      </c>
      <c r="Y950" s="38">
        <v>-0.22875297855000001</v>
      </c>
      <c r="Z950" s="38">
        <v>-0.30754576219000002</v>
      </c>
      <c r="AB950" s="3">
        <v>0.53637146899999999</v>
      </c>
      <c r="AC950" s="3">
        <v>5.5830756941000002E-2</v>
      </c>
      <c r="AD950" s="3">
        <v>1.6183169259000001</v>
      </c>
      <c r="AE950" s="3">
        <v>0.46120689655000002</v>
      </c>
      <c r="AF950" s="3">
        <v>-0.11236933797</v>
      </c>
      <c r="AG950" s="3">
        <v>5</v>
      </c>
      <c r="AH950" s="39">
        <v>0</v>
      </c>
      <c r="AI950" s="40">
        <v>0</v>
      </c>
    </row>
    <row r="951" spans="2:35" x14ac:dyDescent="0.2">
      <c r="B951" s="3" t="s">
        <v>21</v>
      </c>
      <c r="C951" s="3" t="s">
        <v>685</v>
      </c>
      <c r="D951" s="3" t="s">
        <v>950</v>
      </c>
      <c r="E951" s="3" t="s">
        <v>1749</v>
      </c>
      <c r="F951" s="3" t="s">
        <v>1975</v>
      </c>
      <c r="G951" s="46">
        <v>45875</v>
      </c>
      <c r="H951" s="46">
        <v>36116</v>
      </c>
      <c r="I951" s="44">
        <v>11.98</v>
      </c>
      <c r="J951" s="44">
        <v>11.98</v>
      </c>
      <c r="L951" s="46">
        <v>45875</v>
      </c>
      <c r="M951" s="5">
        <v>11440.67238</v>
      </c>
      <c r="N951" s="5">
        <v>20879.210836999999</v>
      </c>
      <c r="Q951" s="38">
        <v>3.0981067126E-2</v>
      </c>
      <c r="R951" s="38">
        <v>2.3699178501999998E-2</v>
      </c>
      <c r="S951" s="38">
        <v>2.2108375177000001E-2</v>
      </c>
      <c r="T951" s="38">
        <v>1.1643916274999999E-2</v>
      </c>
      <c r="U951" s="38">
        <v>0.41140509876999998</v>
      </c>
      <c r="V951" s="38">
        <v>0.20052271831999999</v>
      </c>
      <c r="W951" s="38">
        <v>0.54656341463000002</v>
      </c>
      <c r="X951" s="38">
        <v>1.5859152582000002E-2</v>
      </c>
      <c r="Y951" s="38">
        <v>0.61318171943999999</v>
      </c>
      <c r="Z951" s="38">
        <v>0.53438893581000002</v>
      </c>
      <c r="AB951" s="3">
        <v>0.29578255605999998</v>
      </c>
      <c r="AC951" s="3">
        <v>3.0472935935999999E-2</v>
      </c>
      <c r="AD951" s="3">
        <v>1.2727241708999999</v>
      </c>
      <c r="AE951" s="3">
        <v>0.16953642384000001</v>
      </c>
      <c r="AF951" s="3">
        <v>-0.11295034079000001</v>
      </c>
      <c r="AG951" s="3">
        <v>6</v>
      </c>
      <c r="AH951" s="39">
        <v>2.376343714E-2</v>
      </c>
      <c r="AI951" s="40">
        <v>0.20602899999999999</v>
      </c>
    </row>
    <row r="952" spans="2:35" x14ac:dyDescent="0.2">
      <c r="B952" s="3" t="s">
        <v>346</v>
      </c>
      <c r="C952" s="3" t="s">
        <v>2820</v>
      </c>
      <c r="D952" s="3" t="s">
        <v>951</v>
      </c>
      <c r="E952" s="3" t="s">
        <v>1763</v>
      </c>
      <c r="F952" s="3" t="s">
        <v>1975</v>
      </c>
      <c r="G952" s="46">
        <v>45875</v>
      </c>
      <c r="H952" s="46">
        <v>35066</v>
      </c>
      <c r="I952" s="44">
        <v>5.39</v>
      </c>
      <c r="J952" s="44">
        <v>5.4</v>
      </c>
      <c r="L952" s="46">
        <v>45862</v>
      </c>
      <c r="M952" s="5">
        <v>2727.2860999999998</v>
      </c>
      <c r="N952" s="5">
        <v>2754.1888392000001</v>
      </c>
      <c r="Q952" s="38">
        <v>2.4714828896000001E-2</v>
      </c>
      <c r="R952" s="38">
        <v>1.7432940272999999E-2</v>
      </c>
      <c r="S952" s="38">
        <v>1.8903591683000001E-2</v>
      </c>
      <c r="T952" s="38">
        <v>8.4391327818999998E-3</v>
      </c>
      <c r="U952" s="38">
        <v>0.32010550568000001</v>
      </c>
      <c r="V952" s="38">
        <v>0.10922312523</v>
      </c>
      <c r="W952" s="38">
        <v>0.53214356291999998</v>
      </c>
      <c r="X952" s="38">
        <v>1.4393008709E-3</v>
      </c>
      <c r="Y952" s="38">
        <v>0.38561602777999998</v>
      </c>
      <c r="Z952" s="38">
        <v>0.30682324415000001</v>
      </c>
      <c r="AB952" s="3">
        <v>0.20421845288000001</v>
      </c>
      <c r="AC952" s="3">
        <v>2.1073586201E-2</v>
      </c>
      <c r="AD952" s="3">
        <v>1.5848291785999999</v>
      </c>
      <c r="AE952" s="3">
        <v>9.6566523604999996E-2</v>
      </c>
      <c r="AF952" s="3">
        <v>-7.0619590839000004E-2</v>
      </c>
      <c r="AG952" s="3">
        <v>5</v>
      </c>
      <c r="AH952" s="39">
        <v>7.5412328767000006E-2</v>
      </c>
      <c r="AI952" s="40">
        <v>0.33030599999999999</v>
      </c>
    </row>
    <row r="953" spans="2:35" x14ac:dyDescent="0.2">
      <c r="B953" s="3" t="s">
        <v>348</v>
      </c>
      <c r="C953" s="3" t="s">
        <v>686</v>
      </c>
      <c r="D953" s="3" t="s">
        <v>953</v>
      </c>
      <c r="E953" s="3" t="s">
        <v>1753</v>
      </c>
      <c r="F953" s="3" t="s">
        <v>1975</v>
      </c>
      <c r="G953" s="46">
        <v>45875</v>
      </c>
      <c r="H953" s="46">
        <v>34365</v>
      </c>
      <c r="I953" s="44">
        <v>2.4300000000000002</v>
      </c>
      <c r="J953" s="44">
        <v>2.81</v>
      </c>
      <c r="L953" s="46">
        <v>45868</v>
      </c>
      <c r="M953" s="5">
        <v>3028.5624600000001</v>
      </c>
      <c r="N953" s="5">
        <v>4389.8636243000001</v>
      </c>
      <c r="Q953" s="38">
        <v>-8.1632653064000003E-3</v>
      </c>
      <c r="R953" s="38">
        <v>-1.544515393E-2</v>
      </c>
      <c r="S953" s="38">
        <v>3.8461538460999999E-2</v>
      </c>
      <c r="T953" s="38">
        <v>2.7997079559999999E-2</v>
      </c>
      <c r="U953" s="38">
        <v>0.29249894466999998</v>
      </c>
      <c r="V953" s="38">
        <v>8.1616564229999994E-2</v>
      </c>
      <c r="W953" s="38">
        <v>-0.63315772132000003</v>
      </c>
      <c r="X953" s="38">
        <v>-1.1638619833999999</v>
      </c>
      <c r="Y953" s="38">
        <v>0.51560888154999995</v>
      </c>
      <c r="Z953" s="38">
        <v>0.43681609791999998</v>
      </c>
      <c r="AB953" s="3">
        <v>0.52229329359999999</v>
      </c>
      <c r="AC953" s="3">
        <v>5.4362302139999999E-2</v>
      </c>
      <c r="AD953" s="3">
        <v>1.2355212126999999</v>
      </c>
      <c r="AE953" s="3">
        <v>0.2864321608</v>
      </c>
      <c r="AF953" s="3">
        <v>-0.19600000000000001</v>
      </c>
      <c r="AG953" s="3">
        <v>7</v>
      </c>
      <c r="AH953" s="39">
        <v>4.6108629441999997E-2</v>
      </c>
      <c r="AI953" s="40">
        <v>1.81668E-2</v>
      </c>
    </row>
    <row r="954" spans="2:35" x14ac:dyDescent="0.2">
      <c r="B954" s="3" t="s">
        <v>349</v>
      </c>
      <c r="C954" s="3" t="s">
        <v>687</v>
      </c>
      <c r="D954" s="3" t="s">
        <v>954</v>
      </c>
      <c r="E954" s="3" t="s">
        <v>1743</v>
      </c>
      <c r="F954" s="3" t="s">
        <v>1975</v>
      </c>
      <c r="G954" s="46">
        <v>45875</v>
      </c>
      <c r="H954" s="46">
        <v>40547</v>
      </c>
      <c r="I954" s="44">
        <v>15.89</v>
      </c>
      <c r="J954" s="44">
        <v>17.02</v>
      </c>
      <c r="L954" s="46">
        <v>45544</v>
      </c>
      <c r="M954" s="5">
        <v>57893.880239999999</v>
      </c>
      <c r="N954" s="5">
        <v>46103.072185999998</v>
      </c>
      <c r="Q954" s="38">
        <v>6.33312223E-3</v>
      </c>
      <c r="R954" s="38">
        <v>-9.4876639378000001E-4</v>
      </c>
      <c r="S954" s="38">
        <v>-2.5153374232000002E-2</v>
      </c>
      <c r="T954" s="38">
        <v>-3.5617833133000001E-2</v>
      </c>
      <c r="U954" s="38">
        <v>-2.7539779681E-2</v>
      </c>
      <c r="V954" s="38">
        <v>-0.23842216013</v>
      </c>
      <c r="W954" s="38">
        <v>-0.28935599284000002</v>
      </c>
      <c r="X954" s="38">
        <v>-0.82006025489000001</v>
      </c>
      <c r="Y954" s="38">
        <v>0.17182890854999999</v>
      </c>
      <c r="Z954" s="38">
        <v>9.3036124920999996E-2</v>
      </c>
      <c r="AB954" s="3">
        <v>0.20182379265</v>
      </c>
      <c r="AC954" s="3">
        <v>2.0887752047999999E-2</v>
      </c>
      <c r="AD954" s="3">
        <v>-0.24552724999</v>
      </c>
      <c r="AE954" s="3">
        <v>7.2524407252999995E-2</v>
      </c>
      <c r="AF954" s="3">
        <v>-0.12741312740999999</v>
      </c>
      <c r="AG954" s="3">
        <v>5</v>
      </c>
      <c r="AH954" s="39">
        <v>0</v>
      </c>
      <c r="AI954" s="40">
        <v>0</v>
      </c>
    </row>
    <row r="955" spans="2:35" x14ac:dyDescent="0.2">
      <c r="B955" s="3" t="s">
        <v>350</v>
      </c>
      <c r="C955" s="3" t="s">
        <v>688</v>
      </c>
      <c r="D955" s="3" t="s">
        <v>955</v>
      </c>
      <c r="E955" s="3" t="s">
        <v>1752</v>
      </c>
      <c r="F955" s="3" t="s">
        <v>1973</v>
      </c>
      <c r="G955" s="46">
        <v>45875</v>
      </c>
      <c r="H955" s="46">
        <v>37606</v>
      </c>
      <c r="I955" s="44">
        <v>35.33</v>
      </c>
      <c r="J955" s="44">
        <v>38.957408385000001</v>
      </c>
      <c r="L955" s="46">
        <v>45741</v>
      </c>
      <c r="M955" s="5">
        <v>50817.082150000002</v>
      </c>
      <c r="N955" s="5">
        <v>53644.800379</v>
      </c>
      <c r="Q955" s="38">
        <v>-1.2576858579999999E-2</v>
      </c>
      <c r="R955" s="38">
        <v>-1.9858747204E-2</v>
      </c>
      <c r="S955" s="38">
        <v>-7.9708257359000001E-2</v>
      </c>
      <c r="T955" s="38">
        <v>-9.0172716259999994E-2</v>
      </c>
      <c r="U955" s="38">
        <v>0.33609054214</v>
      </c>
      <c r="V955" s="38">
        <v>0.12520816169000001</v>
      </c>
      <c r="W955" s="38">
        <v>0.55782224785000001</v>
      </c>
      <c r="X955" s="38">
        <v>2.7117985801999998E-2</v>
      </c>
      <c r="Y955" s="38">
        <v>-3.3356913064000002E-2</v>
      </c>
      <c r="Z955" s="38">
        <v>-0.11214969668999999</v>
      </c>
      <c r="AB955" s="3">
        <v>0.30172225099</v>
      </c>
      <c r="AC955" s="3">
        <v>3.1126194497999998E-2</v>
      </c>
      <c r="AD955" s="3">
        <v>1.0898838796000001</v>
      </c>
      <c r="AE955" s="3">
        <v>0.18278638181000001</v>
      </c>
      <c r="AF955" s="3">
        <v>-0.14881104577000001</v>
      </c>
      <c r="AG955" s="3">
        <v>8</v>
      </c>
      <c r="AH955" s="39">
        <v>5.9841384283000003E-2</v>
      </c>
      <c r="AI955" s="40">
        <v>0.83</v>
      </c>
    </row>
    <row r="956" spans="2:35" x14ac:dyDescent="0.2">
      <c r="B956" s="3" t="s">
        <v>351</v>
      </c>
      <c r="C956" s="3" t="s">
        <v>689</v>
      </c>
      <c r="D956" s="3" t="s">
        <v>956</v>
      </c>
      <c r="E956" s="3" t="s">
        <v>1741</v>
      </c>
      <c r="F956" s="3" t="s">
        <v>1996</v>
      </c>
      <c r="G956" s="46">
        <v>45875</v>
      </c>
      <c r="H956" s="46">
        <v>43445</v>
      </c>
      <c r="I956" s="44">
        <v>21.89</v>
      </c>
      <c r="J956" s="44">
        <v>22.36</v>
      </c>
      <c r="L956" s="46">
        <v>45855</v>
      </c>
      <c r="M956" s="5">
        <v>84066.903250000003</v>
      </c>
      <c r="N956" s="5">
        <v>122570.51082</v>
      </c>
      <c r="Q956" s="38">
        <v>1.5777262181999999E-2</v>
      </c>
      <c r="R956" s="38">
        <v>8.4953735586000001E-3</v>
      </c>
      <c r="S956" s="38">
        <v>0.12487153133999999</v>
      </c>
      <c r="T956" s="38">
        <v>0.11440707243999999</v>
      </c>
      <c r="U956" s="38">
        <v>0.66159904652000001</v>
      </c>
      <c r="V956" s="38">
        <v>0.45071666607999999</v>
      </c>
      <c r="W956" s="38">
        <v>4.2383451726999999</v>
      </c>
      <c r="X956" s="38">
        <v>3.7076409105999999</v>
      </c>
      <c r="Y956" s="38">
        <v>0.95292786613000002</v>
      </c>
      <c r="Z956" s="38">
        <v>0.87413508250000005</v>
      </c>
      <c r="AB956" s="3">
        <v>0.54332180325000001</v>
      </c>
      <c r="AC956" s="3">
        <v>5.6792493962E-2</v>
      </c>
      <c r="AD956" s="3">
        <v>1.5429615856000001</v>
      </c>
      <c r="AE956" s="3">
        <v>0.25484351713999998</v>
      </c>
      <c r="AF956" s="3">
        <v>-7.6348547717000004E-2</v>
      </c>
      <c r="AG956" s="3">
        <v>9</v>
      </c>
      <c r="AH956" s="39">
        <v>1.3493253372999999E-2</v>
      </c>
      <c r="AI956" s="40">
        <v>0.18</v>
      </c>
    </row>
    <row r="957" spans="2:35" x14ac:dyDescent="0.2">
      <c r="B957" s="3" t="s">
        <v>3014</v>
      </c>
      <c r="C957" s="3" t="s">
        <v>3125</v>
      </c>
      <c r="D957" s="3" t="s">
        <v>3185</v>
      </c>
      <c r="E957" s="3" t="s">
        <v>1761</v>
      </c>
      <c r="F957" s="3" t="s">
        <v>1960</v>
      </c>
      <c r="G957" s="46">
        <v>45875</v>
      </c>
      <c r="H957" s="46">
        <v>45845</v>
      </c>
      <c r="I957" s="44">
        <v>0.68869999999999998</v>
      </c>
      <c r="L957" s="46"/>
      <c r="M957" s="5">
        <v>299.8234789</v>
      </c>
      <c r="Q957" s="38">
        <v>2.7910447761000001E-2</v>
      </c>
      <c r="R957" s="38">
        <v>2.0628559138000001E-2</v>
      </c>
      <c r="AE957" s="3">
        <v>0.14783333333000001</v>
      </c>
      <c r="AF957" s="3">
        <v>0.14783333333000001</v>
      </c>
    </row>
    <row r="958" spans="2:35" x14ac:dyDescent="0.2">
      <c r="B958" s="3" t="s">
        <v>352</v>
      </c>
      <c r="C958" s="3" t="s">
        <v>690</v>
      </c>
      <c r="D958" s="3" t="s">
        <v>957</v>
      </c>
      <c r="E958" s="3" t="s">
        <v>1746</v>
      </c>
      <c r="F958" s="3" t="s">
        <v>1973</v>
      </c>
      <c r="G958" s="46">
        <v>45875</v>
      </c>
      <c r="H958" s="46">
        <v>38749</v>
      </c>
      <c r="I958" s="44">
        <v>31.12</v>
      </c>
      <c r="J958" s="44">
        <v>34.306034457000003</v>
      </c>
      <c r="L958" s="46">
        <v>45566</v>
      </c>
      <c r="M958" s="5">
        <v>4743.5593600000002</v>
      </c>
      <c r="N958" s="5">
        <v>6221.0549745999997</v>
      </c>
      <c r="Q958" s="38">
        <v>4.1949015813000003E-3</v>
      </c>
      <c r="R958" s="38">
        <v>-3.0869870424999999E-3</v>
      </c>
      <c r="S958" s="38">
        <v>-2.9925187033000001E-2</v>
      </c>
      <c r="T958" s="38">
        <v>-4.0389645933999997E-2</v>
      </c>
      <c r="U958" s="38">
        <v>2.4406693593999999E-2</v>
      </c>
      <c r="V958" s="38">
        <v>-0.18647568684999999</v>
      </c>
      <c r="W958" s="38">
        <v>0.15574106470999999</v>
      </c>
      <c r="X958" s="38">
        <v>-0.37496319734</v>
      </c>
      <c r="Y958" s="38">
        <v>0.14081426902999999</v>
      </c>
      <c r="Z958" s="38">
        <v>6.2021485400999998E-2</v>
      </c>
      <c r="AB958" s="3">
        <v>0.31603366044999998</v>
      </c>
      <c r="AC958" s="3">
        <v>3.2656502157999999E-2</v>
      </c>
      <c r="AD958" s="3">
        <v>0.17359074738999999</v>
      </c>
      <c r="AE958" s="3">
        <v>9.9342585829000005E-2</v>
      </c>
      <c r="AF958" s="3">
        <v>-0.12330419053</v>
      </c>
      <c r="AG958" s="3">
        <v>5</v>
      </c>
      <c r="AH958" s="39">
        <v>8.1178592903999994E-2</v>
      </c>
      <c r="AI958" s="40">
        <v>0.27</v>
      </c>
    </row>
    <row r="959" spans="2:35" x14ac:dyDescent="0.2">
      <c r="B959" s="3" t="s">
        <v>353</v>
      </c>
      <c r="C959" s="3" t="s">
        <v>3126</v>
      </c>
      <c r="D959" s="3" t="s">
        <v>958</v>
      </c>
      <c r="E959" s="3" t="s">
        <v>1751</v>
      </c>
      <c r="F959" s="3" t="s">
        <v>1961</v>
      </c>
      <c r="G959" s="46">
        <v>45875</v>
      </c>
      <c r="H959" s="46">
        <v>40546</v>
      </c>
      <c r="I959" s="44">
        <v>16.010000000000002</v>
      </c>
      <c r="J959" s="44">
        <v>22.77</v>
      </c>
      <c r="L959" s="46">
        <v>45653</v>
      </c>
      <c r="M959" s="5">
        <v>197081.40294</v>
      </c>
      <c r="N959" s="5">
        <v>199687.84382000001</v>
      </c>
      <c r="Q959" s="38">
        <v>1.9096117122999998E-2</v>
      </c>
      <c r="R959" s="38">
        <v>1.1814228499000001E-2</v>
      </c>
      <c r="S959" s="38">
        <v>-5.8788947676999999E-2</v>
      </c>
      <c r="T959" s="38">
        <v>-6.9253406577999999E-2</v>
      </c>
      <c r="U959" s="38">
        <v>-5.3222945002999997E-2</v>
      </c>
      <c r="V959" s="38">
        <v>-0.26410532544999998</v>
      </c>
      <c r="W959" s="38">
        <v>0.49766136575999997</v>
      </c>
      <c r="X959" s="38">
        <v>-3.3042896285999997E-2</v>
      </c>
      <c r="Y959" s="38">
        <v>-0.27359346641999999</v>
      </c>
      <c r="Z959" s="38">
        <v>-0.35238625006000002</v>
      </c>
      <c r="AB959" s="3">
        <v>0.46718740383000001</v>
      </c>
      <c r="AC959" s="3">
        <v>4.9536822982000003E-2</v>
      </c>
      <c r="AD959" s="3">
        <v>-1.1354675451000001E-3</v>
      </c>
      <c r="AE959" s="3">
        <v>0.31346841477999998</v>
      </c>
      <c r="AF959" s="3">
        <v>-0.19555353902</v>
      </c>
      <c r="AG959" s="3">
        <v>5</v>
      </c>
      <c r="AH959" s="39">
        <v>0</v>
      </c>
      <c r="AI959" s="40">
        <v>0</v>
      </c>
    </row>
    <row r="960" spans="2:35" x14ac:dyDescent="0.2">
      <c r="B960" s="3" t="s">
        <v>1257</v>
      </c>
      <c r="C960" s="3" t="s">
        <v>1735</v>
      </c>
      <c r="D960" s="3" t="s">
        <v>1677</v>
      </c>
      <c r="E960" s="3" t="s">
        <v>1741</v>
      </c>
      <c r="F960" s="3" t="s">
        <v>700</v>
      </c>
      <c r="G960" s="46">
        <v>45875</v>
      </c>
      <c r="H960" s="46">
        <v>40546</v>
      </c>
      <c r="I960" s="44">
        <v>8.66</v>
      </c>
      <c r="J960" s="44">
        <v>19</v>
      </c>
      <c r="L960" s="46">
        <v>45632</v>
      </c>
      <c r="M960" s="5">
        <v>151.6799</v>
      </c>
      <c r="N960" s="5">
        <v>706.47297103000005</v>
      </c>
      <c r="Q960" s="38">
        <v>-6.8807339449000002E-3</v>
      </c>
      <c r="R960" s="38">
        <v>-1.4162622567999999E-2</v>
      </c>
      <c r="S960" s="38">
        <v>-5.7405281286000004E-3</v>
      </c>
      <c r="T960" s="38">
        <v>-1.620498703E-2</v>
      </c>
      <c r="U960" s="38">
        <v>0.35949764520999999</v>
      </c>
      <c r="V960" s="38">
        <v>0.14861526477000001</v>
      </c>
      <c r="W960" s="38">
        <v>-0.43026315789000003</v>
      </c>
      <c r="X960" s="38">
        <v>-0.96096741994000001</v>
      </c>
      <c r="Y960" s="38">
        <v>-0.40440165062</v>
      </c>
      <c r="Z960" s="38">
        <v>-0.48319443425000003</v>
      </c>
      <c r="AB960" s="3">
        <v>0.79785163897</v>
      </c>
      <c r="AC960" s="3">
        <v>8.2825116675000005E-2</v>
      </c>
      <c r="AD960" s="3">
        <v>0.97415147140000002</v>
      </c>
      <c r="AE960" s="3">
        <v>0.77925211098000002</v>
      </c>
      <c r="AF960" s="3">
        <v>-0.27738629083999999</v>
      </c>
      <c r="AG960" s="3">
        <v>7</v>
      </c>
      <c r="AH960" s="39">
        <v>0</v>
      </c>
      <c r="AI960" s="40">
        <v>0</v>
      </c>
    </row>
    <row r="961" spans="2:35" x14ac:dyDescent="0.2">
      <c r="B961" s="3" t="s">
        <v>1258</v>
      </c>
      <c r="C961" s="3" t="s">
        <v>1736</v>
      </c>
      <c r="D961" s="3" t="s">
        <v>1678</v>
      </c>
      <c r="E961" s="3" t="s">
        <v>1754</v>
      </c>
      <c r="F961" s="3" t="s">
        <v>1961</v>
      </c>
      <c r="G961" s="46">
        <v>45875</v>
      </c>
      <c r="H961" s="46">
        <v>41793</v>
      </c>
      <c r="I961" s="44">
        <v>11.18</v>
      </c>
      <c r="J961" s="44">
        <v>11.65</v>
      </c>
      <c r="L961" s="46">
        <v>45854</v>
      </c>
      <c r="M961" s="5">
        <v>2086.6575600000001</v>
      </c>
      <c r="N961" s="5">
        <v>2742.5634963000002</v>
      </c>
      <c r="Q961" s="38">
        <v>8.1154192957999995E-3</v>
      </c>
      <c r="R961" s="38">
        <v>8.3353067202999998E-4</v>
      </c>
      <c r="S961" s="38">
        <v>2.69058296E-3</v>
      </c>
      <c r="T961" s="38">
        <v>-7.7738759409999997E-3</v>
      </c>
      <c r="U961" s="38">
        <v>0.42784163473999998</v>
      </c>
      <c r="V961" s="38">
        <v>0.21695925428999999</v>
      </c>
      <c r="W961" s="38">
        <v>0.27917620136999999</v>
      </c>
      <c r="X961" s="38">
        <v>-0.25152806068</v>
      </c>
      <c r="Y961" s="38">
        <v>0.18809776833</v>
      </c>
      <c r="Z961" s="38">
        <v>0.10930498469</v>
      </c>
      <c r="AB961" s="3">
        <v>0.41702077254999997</v>
      </c>
      <c r="AC961" s="3">
        <v>4.4330865524E-2</v>
      </c>
      <c r="AD961" s="3">
        <v>1.1535807104</v>
      </c>
      <c r="AE961" s="3">
        <v>0.20414847161999999</v>
      </c>
      <c r="AF961" s="3">
        <v>-6.2436028658999998E-2</v>
      </c>
      <c r="AG961" s="3">
        <v>8</v>
      </c>
      <c r="AH961" s="39">
        <v>0</v>
      </c>
      <c r="AI961" s="40">
        <v>0</v>
      </c>
    </row>
    <row r="962" spans="2:35" x14ac:dyDescent="0.2">
      <c r="B962" s="3" t="s">
        <v>355</v>
      </c>
      <c r="C962" s="3" t="s">
        <v>691</v>
      </c>
      <c r="D962" s="3" t="s">
        <v>960</v>
      </c>
      <c r="E962" s="3" t="s">
        <v>1743</v>
      </c>
      <c r="F962" s="3" t="s">
        <v>1988</v>
      </c>
      <c r="G962" s="46">
        <v>45875</v>
      </c>
      <c r="H962" s="46">
        <v>37419</v>
      </c>
      <c r="I962" s="44">
        <v>179.97</v>
      </c>
      <c r="J962" s="44">
        <v>214.21</v>
      </c>
      <c r="L962" s="46">
        <v>45852</v>
      </c>
      <c r="M962" s="5">
        <v>737369.12465999997</v>
      </c>
      <c r="N962" s="5">
        <v>250019.95542000001</v>
      </c>
      <c r="Q962" s="38">
        <v>-9.9339405465999994E-2</v>
      </c>
      <c r="R962" s="38">
        <v>-0.10662129409</v>
      </c>
      <c r="S962" s="38">
        <v>-0.1049830913</v>
      </c>
      <c r="T962" s="38">
        <v>-0.1154475502</v>
      </c>
      <c r="U962" s="38">
        <v>0.15102417267000001</v>
      </c>
      <c r="V962" s="38">
        <v>-5.9858207774999998E-2</v>
      </c>
      <c r="W962" s="38">
        <v>0.58811311438000002</v>
      </c>
      <c r="X962" s="38">
        <v>5.7408852332E-2</v>
      </c>
      <c r="Y962" s="38">
        <v>0.12966040344999999</v>
      </c>
      <c r="Z962" s="38">
        <v>5.0867619821E-2</v>
      </c>
      <c r="AB962" s="3">
        <v>0.23019419251000001</v>
      </c>
      <c r="AC962" s="3">
        <v>2.3644624884000001E-2</v>
      </c>
      <c r="AD962" s="3">
        <v>0.55956568034999998</v>
      </c>
      <c r="AE962" s="3">
        <v>7.6397731220000001E-2</v>
      </c>
      <c r="AF962" s="3">
        <v>-0.10422577273</v>
      </c>
      <c r="AG962" s="3">
        <v>6</v>
      </c>
      <c r="AH962" s="39">
        <v>1.4326285894E-2</v>
      </c>
      <c r="AI962" s="40">
        <v>2.27</v>
      </c>
    </row>
    <row r="963" spans="2:35" x14ac:dyDescent="0.2">
      <c r="B963" s="3" t="s">
        <v>2052</v>
      </c>
      <c r="C963" s="3" t="s">
        <v>2055</v>
      </c>
      <c r="D963" s="3" t="s">
        <v>2061</v>
      </c>
      <c r="E963" s="3" t="s">
        <v>1741</v>
      </c>
      <c r="F963" s="3" t="s">
        <v>1965</v>
      </c>
      <c r="G963" s="46">
        <v>45875</v>
      </c>
      <c r="H963" s="46">
        <v>44222</v>
      </c>
      <c r="I963" s="44">
        <v>0.9597</v>
      </c>
      <c r="J963" s="44">
        <v>2.14</v>
      </c>
      <c r="L963" s="46">
        <v>45588</v>
      </c>
      <c r="M963" s="5">
        <v>16.0548213</v>
      </c>
      <c r="N963" s="5">
        <v>779.35905430000003</v>
      </c>
      <c r="Q963" s="38">
        <v>1.0316875461E-2</v>
      </c>
      <c r="R963" s="38">
        <v>3.0349868374999998E-3</v>
      </c>
      <c r="S963" s="38">
        <v>-0.19352941175999999</v>
      </c>
      <c r="T963" s="38">
        <v>-0.20399387066999999</v>
      </c>
      <c r="U963" s="38">
        <v>-0.40759259259000002</v>
      </c>
      <c r="V963" s="38">
        <v>-0.61847497303999999</v>
      </c>
      <c r="W963" s="38">
        <v>-0.95781538461000004</v>
      </c>
      <c r="X963" s="38">
        <v>-1.4885196466999999</v>
      </c>
      <c r="Y963" s="38">
        <v>-0.43877192982000002</v>
      </c>
      <c r="Z963" s="38">
        <v>-0.51756471345999999</v>
      </c>
      <c r="AB963" s="3">
        <v>0.76745104618000004</v>
      </c>
      <c r="AC963" s="3">
        <v>7.9409324562999997E-2</v>
      </c>
      <c r="AD963" s="3">
        <v>-0.31756128497000002</v>
      </c>
      <c r="AE963" s="3">
        <v>0.36930028754999999</v>
      </c>
      <c r="AF963" s="3">
        <v>-0.41</v>
      </c>
      <c r="AG963" s="3">
        <v>5</v>
      </c>
      <c r="AH963" s="39">
        <v>0</v>
      </c>
      <c r="AI963" s="40">
        <v>0</v>
      </c>
    </row>
    <row r="964" spans="2:35" x14ac:dyDescent="0.2">
      <c r="B964" s="3" t="s">
        <v>1259</v>
      </c>
      <c r="C964" s="3" t="s">
        <v>2354</v>
      </c>
      <c r="D964" s="3" t="s">
        <v>1679</v>
      </c>
      <c r="E964" s="3" t="s">
        <v>1743</v>
      </c>
      <c r="F964" s="3" t="s">
        <v>1961</v>
      </c>
      <c r="G964" s="46">
        <v>45875</v>
      </c>
      <c r="H964" s="46">
        <v>43300</v>
      </c>
      <c r="I964" s="44">
        <v>0.61719999999999997</v>
      </c>
      <c r="J964" s="44">
        <v>1.95</v>
      </c>
      <c r="L964" s="46">
        <v>45519</v>
      </c>
      <c r="M964" s="5">
        <v>13438.470884</v>
      </c>
      <c r="N964" s="5">
        <v>17256.737636000002</v>
      </c>
      <c r="Q964" s="38">
        <v>-2.9254482541999999E-2</v>
      </c>
      <c r="R964" s="38">
        <v>-3.6536371166000003E-2</v>
      </c>
      <c r="S964" s="38">
        <v>0.14572118062</v>
      </c>
      <c r="T964" s="38">
        <v>0.13525672172</v>
      </c>
      <c r="U964" s="38">
        <v>-0.65900552485999997</v>
      </c>
      <c r="V964" s="38">
        <v>-0.86988790531000004</v>
      </c>
      <c r="W964" s="38">
        <v>-0.84174358973999996</v>
      </c>
      <c r="X964" s="38">
        <v>-1.3724478518000001</v>
      </c>
      <c r="Y964" s="38">
        <v>-0.53593984961999996</v>
      </c>
      <c r="Z964" s="38">
        <v>-0.61473263326000005</v>
      </c>
      <c r="AB964" s="3">
        <v>0.81606885341000002</v>
      </c>
      <c r="AC964" s="3">
        <v>8.4401440568000002E-2</v>
      </c>
      <c r="AD964" s="3">
        <v>-0.62301814544</v>
      </c>
      <c r="AE964" s="3">
        <v>0.40178571427999998</v>
      </c>
      <c r="AF964" s="3">
        <v>-0.3</v>
      </c>
      <c r="AG964" s="3">
        <v>4</v>
      </c>
      <c r="AH964" s="39">
        <v>0</v>
      </c>
      <c r="AI964" s="40">
        <v>0</v>
      </c>
    </row>
    <row r="965" spans="2:35" x14ac:dyDescent="0.2">
      <c r="B965" s="3" t="s">
        <v>1260</v>
      </c>
      <c r="C965" s="3" t="s">
        <v>2378</v>
      </c>
      <c r="D965" s="3" t="s">
        <v>1680</v>
      </c>
      <c r="E965" s="3" t="s">
        <v>1745</v>
      </c>
      <c r="F965" s="3" t="s">
        <v>1961</v>
      </c>
      <c r="G965" s="46">
        <v>45875</v>
      </c>
      <c r="H965" s="46">
        <v>43423</v>
      </c>
      <c r="I965" s="44">
        <v>2.33</v>
      </c>
      <c r="J965" s="44">
        <v>2.5</v>
      </c>
      <c r="L965" s="46">
        <v>45869</v>
      </c>
      <c r="M965" s="5">
        <v>805.26197999999999</v>
      </c>
      <c r="N965" s="5">
        <v>602.39633841</v>
      </c>
      <c r="Q965" s="38">
        <v>1.7467248907999999E-2</v>
      </c>
      <c r="R965" s="38">
        <v>1.0185360284E-2</v>
      </c>
      <c r="S965" s="38">
        <v>0.54304635761999998</v>
      </c>
      <c r="T965" s="38">
        <v>0.53258189871999995</v>
      </c>
      <c r="U965" s="38">
        <v>1.1376146788999999</v>
      </c>
      <c r="V965" s="38">
        <v>0.92673229846000005</v>
      </c>
      <c r="W965" s="38">
        <v>2.0649828991999999</v>
      </c>
      <c r="X965" s="38">
        <v>1.5342786371999999</v>
      </c>
      <c r="Y965" s="38">
        <v>2.3467394427000001</v>
      </c>
      <c r="Z965" s="38">
        <v>2.2679466591000002</v>
      </c>
      <c r="AB965" s="3">
        <v>1.1025047430999999</v>
      </c>
      <c r="AC965" s="3">
        <v>0.11649194452</v>
      </c>
      <c r="AD965" s="3">
        <v>2.4881952942000001</v>
      </c>
      <c r="AE965" s="3">
        <v>0.88321167882999996</v>
      </c>
      <c r="AF965" s="3">
        <v>-0.26908136483</v>
      </c>
      <c r="AG965" s="3">
        <v>5</v>
      </c>
      <c r="AH965" s="39">
        <v>0</v>
      </c>
      <c r="AI965" s="40">
        <v>0</v>
      </c>
    </row>
    <row r="966" spans="2:35" x14ac:dyDescent="0.2">
      <c r="B966" s="3" t="s">
        <v>1266</v>
      </c>
      <c r="C966" s="3" t="s">
        <v>3127</v>
      </c>
      <c r="D966" s="3" t="s">
        <v>1686</v>
      </c>
      <c r="E966" s="3" t="s">
        <v>1741</v>
      </c>
      <c r="F966" s="3" t="s">
        <v>1957</v>
      </c>
      <c r="G966" s="46">
        <v>45875</v>
      </c>
      <c r="H966" s="46">
        <v>43423</v>
      </c>
      <c r="I966" s="44">
        <v>0.62260000000000004</v>
      </c>
      <c r="J966" s="44">
        <v>2.15</v>
      </c>
      <c r="L966" s="46">
        <v>45569</v>
      </c>
      <c r="M966" s="5">
        <v>28.857510000000001</v>
      </c>
      <c r="N966" s="5">
        <v>198.28532411</v>
      </c>
      <c r="Q966" s="38">
        <v>-1.1746031747000001E-2</v>
      </c>
      <c r="R966" s="38">
        <v>-1.9027920370999998E-2</v>
      </c>
      <c r="S966" s="38">
        <v>-0.19153356706999999</v>
      </c>
      <c r="T966" s="38">
        <v>-0.20199802596999999</v>
      </c>
      <c r="U966" s="38">
        <v>-0.62036585365999997</v>
      </c>
      <c r="V966" s="38">
        <v>-0.83124823410000004</v>
      </c>
      <c r="W966" s="38">
        <v>-0.97826876091000003</v>
      </c>
      <c r="X966" s="38">
        <v>-1.508973023</v>
      </c>
      <c r="Y966" s="38">
        <v>-0.44902654867000003</v>
      </c>
      <c r="Z966" s="38">
        <v>-0.52781933231</v>
      </c>
      <c r="AB966" s="3">
        <v>0.88542673957999996</v>
      </c>
      <c r="AC966" s="3">
        <v>9.1231662680999998E-2</v>
      </c>
      <c r="AD966" s="3">
        <v>-0.51174302764000001</v>
      </c>
      <c r="AE966" s="3">
        <v>0.26603364984</v>
      </c>
      <c r="AF966" s="3">
        <v>-0.54736842105000005</v>
      </c>
      <c r="AG966" s="3">
        <v>4</v>
      </c>
      <c r="AH966" s="39">
        <v>0</v>
      </c>
      <c r="AI966" s="40">
        <v>0</v>
      </c>
    </row>
    <row r="967" spans="2:35" x14ac:dyDescent="0.2">
      <c r="B967" s="3" t="s">
        <v>2334</v>
      </c>
      <c r="C967" s="3" t="s">
        <v>2962</v>
      </c>
      <c r="D967" s="3" t="s">
        <v>2338</v>
      </c>
      <c r="E967" s="3" t="s">
        <v>819</v>
      </c>
      <c r="F967" s="3" t="s">
        <v>700</v>
      </c>
      <c r="G967" s="46">
        <v>45875</v>
      </c>
      <c r="H967" s="46">
        <v>44578</v>
      </c>
      <c r="I967" s="44">
        <v>3.9</v>
      </c>
      <c r="J967" s="44">
        <v>6.9909999999999997</v>
      </c>
      <c r="L967" s="46">
        <v>45518</v>
      </c>
      <c r="M967" s="5">
        <v>37.1982</v>
      </c>
      <c r="N967" s="5">
        <v>72.689573232000001</v>
      </c>
      <c r="Q967" s="38">
        <v>2.2146507667E-2</v>
      </c>
      <c r="R967" s="38">
        <v>1.4864619042E-2</v>
      </c>
      <c r="S967" s="38">
        <v>4.5576407506999997E-2</v>
      </c>
      <c r="T967" s="38">
        <v>3.5111948605999997E-2</v>
      </c>
      <c r="U967" s="38">
        <v>-0.33150497086000003</v>
      </c>
      <c r="V967" s="38">
        <v>-0.54238735131000004</v>
      </c>
      <c r="W967" s="38">
        <v>-0.79581151831999997</v>
      </c>
      <c r="X967" s="38">
        <v>-1.3265157804000001</v>
      </c>
      <c r="Y967" s="38">
        <v>0.17824773414</v>
      </c>
      <c r="Z967" s="38">
        <v>9.9454950505E-2</v>
      </c>
      <c r="AB967" s="3">
        <v>0.78615801927999995</v>
      </c>
      <c r="AC967" s="3">
        <v>8.0189849026000001E-2</v>
      </c>
      <c r="AD967" s="3">
        <v>-0.1752436799</v>
      </c>
      <c r="AE967" s="3">
        <v>0.10144927535999999</v>
      </c>
      <c r="AF967" s="3">
        <v>-0.24766977364000001</v>
      </c>
      <c r="AG967" s="3">
        <v>7</v>
      </c>
      <c r="AH967" s="39">
        <v>0</v>
      </c>
      <c r="AI967" s="40">
        <v>0</v>
      </c>
    </row>
    <row r="968" spans="2:35" x14ac:dyDescent="0.2">
      <c r="B968" s="3" t="s">
        <v>2405</v>
      </c>
      <c r="C968" s="3" t="s">
        <v>3128</v>
      </c>
      <c r="D968" s="3" t="s">
        <v>2430</v>
      </c>
      <c r="E968" s="3" t="s">
        <v>1741</v>
      </c>
      <c r="F968" s="3" t="s">
        <v>1990</v>
      </c>
      <c r="G968" s="46">
        <v>45875</v>
      </c>
      <c r="H968" s="46">
        <v>44712</v>
      </c>
      <c r="I968" s="44">
        <v>1.1591</v>
      </c>
      <c r="J968" s="44">
        <v>2.86</v>
      </c>
      <c r="L968" s="46">
        <v>45567</v>
      </c>
      <c r="M968" s="5">
        <v>48.397061399999998</v>
      </c>
      <c r="N968" s="5">
        <v>66.615901733000001</v>
      </c>
      <c r="Q968" s="38">
        <v>1.7468398877E-2</v>
      </c>
      <c r="R968" s="38">
        <v>1.0186510253E-2</v>
      </c>
      <c r="S968" s="38">
        <v>-7.2719999999000001E-2</v>
      </c>
      <c r="T968" s="38">
        <v>-8.3184458899999994E-2</v>
      </c>
      <c r="U968" s="38">
        <v>-0.47313636364</v>
      </c>
      <c r="V968" s="38">
        <v>-0.68401874407999996</v>
      </c>
      <c r="W968" s="38">
        <v>-0.88580295566</v>
      </c>
      <c r="X968" s="38">
        <v>-1.4165072177</v>
      </c>
      <c r="Y968" s="38">
        <v>-0.24241830065</v>
      </c>
      <c r="Z968" s="38">
        <v>-0.32121108429</v>
      </c>
      <c r="AB968" s="3">
        <v>0.79546918881999995</v>
      </c>
      <c r="AC968" s="3">
        <v>9.1561241195999996E-2</v>
      </c>
      <c r="AD968" s="3">
        <v>-0.35272899649</v>
      </c>
      <c r="AE968" s="3">
        <v>8.2251082251000002E-2</v>
      </c>
      <c r="AF968" s="3">
        <v>-0.11917098445</v>
      </c>
      <c r="AG968" s="3">
        <v>3</v>
      </c>
      <c r="AH968" s="39">
        <v>0</v>
      </c>
      <c r="AI968" s="40">
        <v>0</v>
      </c>
    </row>
    <row r="969" spans="2:35" x14ac:dyDescent="0.2">
      <c r="B969" s="3" t="s">
        <v>2538</v>
      </c>
      <c r="C969" s="3" t="s">
        <v>2579</v>
      </c>
      <c r="D969" s="3" t="s">
        <v>2558</v>
      </c>
      <c r="E969" s="3" t="s">
        <v>1741</v>
      </c>
      <c r="F969" s="3" t="s">
        <v>1957</v>
      </c>
      <c r="G969" s="46">
        <v>45583</v>
      </c>
      <c r="H969" s="46">
        <v>45033</v>
      </c>
      <c r="I969" s="44">
        <v>0.5</v>
      </c>
      <c r="J969" s="44">
        <v>1.97</v>
      </c>
      <c r="L969" s="46">
        <v>45295</v>
      </c>
      <c r="M969" s="5">
        <v>6.9349999999999996</v>
      </c>
      <c r="N969" s="5">
        <v>385.11997114000002</v>
      </c>
      <c r="Q969" s="38">
        <v>2.3264951948E-2</v>
      </c>
      <c r="R969" s="38">
        <v>1.9293348908999999E-2</v>
      </c>
      <c r="S969" s="38">
        <v>0.62179695101999999</v>
      </c>
      <c r="T969" s="38">
        <v>0.57793817623999999</v>
      </c>
      <c r="U969" s="38">
        <v>-0.56140350877</v>
      </c>
      <c r="V969" s="38">
        <v>-0.92066508574000006</v>
      </c>
      <c r="Y969" s="38">
        <v>-0.71590909090999999</v>
      </c>
      <c r="Z969" s="38">
        <v>-0.94544347682999996</v>
      </c>
      <c r="AB969" s="3">
        <v>1.4278879894000001</v>
      </c>
      <c r="AC969" s="3">
        <v>0.14590035488</v>
      </c>
      <c r="AE969" s="3">
        <v>1.4417285028</v>
      </c>
      <c r="AF969" s="3">
        <v>-0.61685064935</v>
      </c>
      <c r="AG969" s="3">
        <v>4</v>
      </c>
      <c r="AH969" s="39">
        <v>0</v>
      </c>
      <c r="AI969" s="40">
        <v>0</v>
      </c>
    </row>
    <row r="970" spans="2:35" x14ac:dyDescent="0.2">
      <c r="B970" s="3" t="s">
        <v>1261</v>
      </c>
      <c r="C970" s="3" t="s">
        <v>1737</v>
      </c>
      <c r="D970" s="3" t="s">
        <v>1681</v>
      </c>
      <c r="E970" s="3" t="s">
        <v>1769</v>
      </c>
      <c r="F970" s="3" t="s">
        <v>1978</v>
      </c>
      <c r="G970" s="46">
        <v>45875</v>
      </c>
      <c r="H970" s="46">
        <v>40546</v>
      </c>
      <c r="I970" s="44">
        <v>6.08</v>
      </c>
      <c r="J970" s="44">
        <v>9.6199999999999992</v>
      </c>
      <c r="L970" s="46">
        <v>45821</v>
      </c>
      <c r="M970" s="5">
        <v>26.776319999999998</v>
      </c>
      <c r="N970" s="5">
        <v>859.38105459999997</v>
      </c>
      <c r="Q970" s="38">
        <v>-2.7199999999999998E-2</v>
      </c>
      <c r="R970" s="38">
        <v>-3.4481888623000001E-2</v>
      </c>
      <c r="S970" s="38">
        <v>3.2258064517000001E-2</v>
      </c>
      <c r="T970" s="38">
        <v>2.1793605616000002E-2</v>
      </c>
      <c r="U970" s="38">
        <v>-0.30891813863000001</v>
      </c>
      <c r="V970" s="38">
        <v>-0.51980051907000002</v>
      </c>
      <c r="W970" s="38">
        <v>-0.93055555556000003</v>
      </c>
      <c r="X970" s="38">
        <v>-1.4612598176</v>
      </c>
      <c r="Y970" s="38">
        <v>8.2918739645000007E-3</v>
      </c>
      <c r="Z970" s="38">
        <v>-7.0500909668999995E-2</v>
      </c>
      <c r="AB970" s="3">
        <v>0.71731658436000001</v>
      </c>
      <c r="AC970" s="3">
        <v>7.4175260975000004E-2</v>
      </c>
      <c r="AD970" s="3">
        <v>-0.26138538827000002</v>
      </c>
      <c r="AE970" s="3">
        <v>9.6958174903000002E-2</v>
      </c>
      <c r="AF970" s="3">
        <v>-0.20553359684</v>
      </c>
      <c r="AG970" s="3">
        <v>5</v>
      </c>
      <c r="AH970" s="39">
        <v>0</v>
      </c>
      <c r="AI970" s="40">
        <v>0</v>
      </c>
    </row>
    <row r="971" spans="2:35" x14ac:dyDescent="0.2">
      <c r="B971" s="3" t="s">
        <v>356</v>
      </c>
      <c r="C971" s="3" t="s">
        <v>692</v>
      </c>
      <c r="D971" s="3" t="s">
        <v>961</v>
      </c>
      <c r="E971" s="3" t="s">
        <v>1743</v>
      </c>
      <c r="F971" s="3" t="s">
        <v>1984</v>
      </c>
      <c r="G971" s="46">
        <v>45875</v>
      </c>
      <c r="H971" s="46">
        <v>40546</v>
      </c>
      <c r="I971" s="44">
        <v>73.44</v>
      </c>
      <c r="J971" s="44">
        <v>75.349999999999994</v>
      </c>
      <c r="L971" s="46">
        <v>45861</v>
      </c>
      <c r="M971" s="5">
        <v>191238.4944</v>
      </c>
      <c r="N971" s="5">
        <v>128827.21992</v>
      </c>
      <c r="Q971" s="38">
        <v>6.3030967376000004E-3</v>
      </c>
      <c r="R971" s="38">
        <v>-9.7879188615000007E-4</v>
      </c>
      <c r="S971" s="38">
        <v>-2.1061050386999999E-2</v>
      </c>
      <c r="T971" s="38">
        <v>-3.1525509287999999E-2</v>
      </c>
      <c r="U971" s="38">
        <v>0.30862437634000001</v>
      </c>
      <c r="V971" s="38">
        <v>9.7741995890999994E-2</v>
      </c>
      <c r="W971" s="38">
        <v>0.13895781637999999</v>
      </c>
      <c r="X971" s="38">
        <v>-0.39174644567</v>
      </c>
      <c r="Y971" s="38">
        <v>0.37941397446000003</v>
      </c>
      <c r="Z971" s="38">
        <v>0.30062119081999999</v>
      </c>
      <c r="AB971" s="3">
        <v>0.18666977404000001</v>
      </c>
      <c r="AC971" s="3">
        <v>1.9151036545E-2</v>
      </c>
      <c r="AD971" s="3">
        <v>1.5497012324999999</v>
      </c>
      <c r="AE971" s="3">
        <v>8.2627783004000005E-2</v>
      </c>
      <c r="AF971" s="3">
        <v>-0.12630414164000001</v>
      </c>
      <c r="AG971" s="3">
        <v>8</v>
      </c>
      <c r="AH971" s="39">
        <v>0</v>
      </c>
      <c r="AI971" s="40">
        <v>0</v>
      </c>
    </row>
    <row r="972" spans="2:35" x14ac:dyDescent="0.2">
      <c r="B972" s="3" t="s">
        <v>357</v>
      </c>
      <c r="C972" s="3" t="s">
        <v>2245</v>
      </c>
      <c r="D972" s="3" t="s">
        <v>962</v>
      </c>
      <c r="E972" s="3" t="s">
        <v>1766</v>
      </c>
      <c r="F972" s="3" t="s">
        <v>1994</v>
      </c>
      <c r="G972" s="46">
        <v>44357</v>
      </c>
      <c r="H972" s="46">
        <v>40546</v>
      </c>
      <c r="I972" s="44">
        <v>47.497096800000001</v>
      </c>
      <c r="J972" s="44">
        <v>48.609839233999999</v>
      </c>
      <c r="L972" s="46">
        <v>44267</v>
      </c>
      <c r="M972" s="5">
        <v>155352.16829999999</v>
      </c>
      <c r="N972" s="5">
        <v>92066.994705000005</v>
      </c>
      <c r="Q972" s="38">
        <v>-5.9683062363999999E-3</v>
      </c>
      <c r="R972" s="38">
        <v>-1.0620461088000001E-2</v>
      </c>
      <c r="S972" s="38">
        <v>2.1789718635999999E-2</v>
      </c>
      <c r="T972" s="38">
        <v>9.6730066452000007E-3</v>
      </c>
      <c r="U972" s="38">
        <v>0.24358031951</v>
      </c>
      <c r="V972" s="38">
        <v>-8.5257913296999999E-2</v>
      </c>
      <c r="W972" s="38">
        <v>-6.5529161761999993E-2</v>
      </c>
      <c r="X972" s="38">
        <v>-0.59094630371000001</v>
      </c>
      <c r="Y972" s="38">
        <v>0.17178437699999999</v>
      </c>
      <c r="Z972" s="38">
        <v>4.3163238420999998E-2</v>
      </c>
      <c r="AB972" s="3">
        <v>0.34243659307000002</v>
      </c>
      <c r="AC972" s="3">
        <v>3.5751737941999998E-2</v>
      </c>
      <c r="AE972" s="3">
        <v>0.38938344873000003</v>
      </c>
      <c r="AF972" s="3">
        <v>-0.11574344022999999</v>
      </c>
      <c r="AG972" s="3">
        <v>5</v>
      </c>
      <c r="AH972" s="39">
        <v>7.4820085735E-2</v>
      </c>
      <c r="AI972" s="40">
        <v>3.1416954000000001</v>
      </c>
    </row>
    <row r="973" spans="2:35" x14ac:dyDescent="0.2">
      <c r="B973" s="3" t="s">
        <v>1262</v>
      </c>
      <c r="C973" s="3" t="s">
        <v>1787</v>
      </c>
      <c r="D973" s="3" t="s">
        <v>1682</v>
      </c>
      <c r="E973" s="3" t="s">
        <v>1751</v>
      </c>
      <c r="F973" s="3" t="s">
        <v>1972</v>
      </c>
      <c r="G973" s="46">
        <v>45875</v>
      </c>
      <c r="H973" s="46">
        <v>40546</v>
      </c>
      <c r="I973" s="44">
        <v>48.86</v>
      </c>
      <c r="J973" s="44">
        <v>54.74</v>
      </c>
      <c r="L973" s="46">
        <v>45681</v>
      </c>
      <c r="M973" s="5">
        <v>40050.688580000002</v>
      </c>
      <c r="N973" s="5">
        <v>30808.841108000001</v>
      </c>
      <c r="Q973" s="38">
        <v>-2.5334131259000001E-2</v>
      </c>
      <c r="R973" s="38">
        <v>-3.2616019883000003E-2</v>
      </c>
      <c r="S973" s="38">
        <v>5.3017241377999999E-2</v>
      </c>
      <c r="T973" s="38">
        <v>4.2552782476999999E-2</v>
      </c>
      <c r="U973" s="38">
        <v>0.31379403065</v>
      </c>
      <c r="V973" s="38">
        <v>0.1029116502</v>
      </c>
      <c r="W973" s="38">
        <v>3.1454507072000003E-2</v>
      </c>
      <c r="X973" s="38">
        <v>-0.49924975498000002</v>
      </c>
      <c r="Y973" s="38">
        <v>-5.1446321103000001E-2</v>
      </c>
      <c r="Z973" s="38">
        <v>-0.13023910474</v>
      </c>
      <c r="AB973" s="3">
        <v>0.50781978726999999</v>
      </c>
      <c r="AC973" s="3">
        <v>5.2121685027999999E-2</v>
      </c>
      <c r="AD973" s="3">
        <v>0.80872812134000005</v>
      </c>
      <c r="AE973" s="3">
        <v>0.12321258341000001</v>
      </c>
      <c r="AF973" s="3">
        <v>-0.16094117647</v>
      </c>
      <c r="AG973" s="3">
        <v>7</v>
      </c>
      <c r="AH973" s="39">
        <v>0</v>
      </c>
      <c r="AI973" s="40">
        <v>0</v>
      </c>
    </row>
    <row r="974" spans="2:35" x14ac:dyDescent="0.2">
      <c r="B974" s="3" t="s">
        <v>358</v>
      </c>
      <c r="C974" s="3" t="s">
        <v>693</v>
      </c>
      <c r="D974" s="3" t="s">
        <v>963</v>
      </c>
      <c r="E974" s="3" t="s">
        <v>819</v>
      </c>
      <c r="F974" s="3" t="s">
        <v>1964</v>
      </c>
      <c r="G974" s="46">
        <v>45875</v>
      </c>
      <c r="H974" s="46">
        <v>40546</v>
      </c>
      <c r="I974" s="44">
        <v>183.99</v>
      </c>
      <c r="J974" s="44">
        <v>195.66833030000001</v>
      </c>
      <c r="L974" s="46">
        <v>45653</v>
      </c>
      <c r="M974" s="5">
        <v>61517.792459999997</v>
      </c>
      <c r="N974" s="5">
        <v>82191.476070999997</v>
      </c>
      <c r="Q974" s="38">
        <v>1.3719008264E-2</v>
      </c>
      <c r="R974" s="38">
        <v>6.4371196404000002E-3</v>
      </c>
      <c r="S974" s="38">
        <v>5.2032706273000003E-2</v>
      </c>
      <c r="T974" s="38">
        <v>4.1568247372000003E-2</v>
      </c>
      <c r="U974" s="38">
        <v>0.12216569481</v>
      </c>
      <c r="V974" s="38">
        <v>-8.8716685631999997E-2</v>
      </c>
      <c r="W974" s="38">
        <v>0.27615360300000003</v>
      </c>
      <c r="X974" s="38">
        <v>-0.25455065905000002</v>
      </c>
      <c r="Y974" s="38">
        <v>-3.5960200237000001E-2</v>
      </c>
      <c r="Z974" s="38">
        <v>-0.11475298387000001</v>
      </c>
      <c r="AB974" s="3">
        <v>0.31648995545000003</v>
      </c>
      <c r="AC974" s="3">
        <v>3.3224836887000002E-2</v>
      </c>
      <c r="AD974" s="3">
        <v>0.35346283516999999</v>
      </c>
      <c r="AE974" s="3">
        <v>0.14053800622000001</v>
      </c>
      <c r="AF974" s="3">
        <v>-9.6080180510999993E-2</v>
      </c>
      <c r="AG974" s="3">
        <v>5</v>
      </c>
      <c r="AH974" s="39">
        <v>3.5717682782999999E-2</v>
      </c>
      <c r="AI974" s="40">
        <v>0.60577190000000003</v>
      </c>
    </row>
    <row r="975" spans="2:35" x14ac:dyDescent="0.2">
      <c r="B975" s="3" t="s">
        <v>359</v>
      </c>
      <c r="C975" s="3" t="s">
        <v>694</v>
      </c>
      <c r="D975" s="3" t="s">
        <v>964</v>
      </c>
      <c r="E975" s="3" t="s">
        <v>1744</v>
      </c>
      <c r="F975" s="3" t="s">
        <v>1972</v>
      </c>
      <c r="G975" s="46">
        <v>45875</v>
      </c>
      <c r="H975" s="46">
        <v>36962</v>
      </c>
      <c r="I975" s="44">
        <v>427.03</v>
      </c>
      <c r="J975" s="44">
        <v>472.54</v>
      </c>
      <c r="L975" s="46">
        <v>45866</v>
      </c>
      <c r="M975" s="5">
        <v>608300.39173000003</v>
      </c>
      <c r="N975" s="5">
        <v>558385.74493000004</v>
      </c>
      <c r="Q975" s="38">
        <v>-4.0348913143999996E-3</v>
      </c>
      <c r="R975" s="38">
        <v>-1.1316779938E-2</v>
      </c>
      <c r="S975" s="38">
        <v>-2.3685955327000002E-2</v>
      </c>
      <c r="T975" s="38">
        <v>-3.4150414227999998E-2</v>
      </c>
      <c r="U975" s="38">
        <v>0.33495538663000002</v>
      </c>
      <c r="V975" s="38">
        <v>0.12407300618</v>
      </c>
      <c r="W975" s="38">
        <v>1.8763362933000001</v>
      </c>
      <c r="X975" s="38">
        <v>1.3456320312000001</v>
      </c>
      <c r="Y975" s="38">
        <v>0.16189039979</v>
      </c>
      <c r="Z975" s="38">
        <v>8.3097616156000004E-2</v>
      </c>
      <c r="AB975" s="3">
        <v>0.28318934732000001</v>
      </c>
      <c r="AC975" s="3">
        <v>2.9182876451000001E-2</v>
      </c>
      <c r="AD975" s="3">
        <v>1.0868393891000001</v>
      </c>
      <c r="AE975" s="3">
        <v>0.13768847204000001</v>
      </c>
      <c r="AF975" s="3">
        <v>-0.11080916876999999</v>
      </c>
      <c r="AG975" s="3">
        <v>5</v>
      </c>
      <c r="AH975" s="39">
        <v>1.1024743736000001E-2</v>
      </c>
      <c r="AI975" s="40">
        <v>3.56</v>
      </c>
    </row>
    <row r="976" spans="2:35" x14ac:dyDescent="0.2">
      <c r="B976" s="3" t="s">
        <v>360</v>
      </c>
      <c r="C976" s="3" t="s">
        <v>695</v>
      </c>
      <c r="D976" s="3" t="s">
        <v>965</v>
      </c>
      <c r="E976" s="3" t="s">
        <v>1743</v>
      </c>
      <c r="F976" s="3" t="s">
        <v>1971</v>
      </c>
      <c r="G976" s="46">
        <v>45875</v>
      </c>
      <c r="H976" s="46">
        <v>40546</v>
      </c>
      <c r="I976" s="44">
        <v>12.17</v>
      </c>
      <c r="J976" s="44">
        <v>14.44</v>
      </c>
      <c r="L976" s="46">
        <v>45678</v>
      </c>
      <c r="M976" s="5">
        <v>11231.46177</v>
      </c>
      <c r="N976" s="5">
        <v>11596.521601</v>
      </c>
      <c r="Q976" s="38">
        <v>8.2850041416999993E-3</v>
      </c>
      <c r="R976" s="38">
        <v>1.0031155179E-3</v>
      </c>
      <c r="S976" s="38">
        <v>0.10737033666</v>
      </c>
      <c r="T976" s="38">
        <v>9.6905877767999998E-2</v>
      </c>
      <c r="U976" s="38">
        <v>0.48233861145000001</v>
      </c>
      <c r="V976" s="38">
        <v>0.27145623099999999</v>
      </c>
      <c r="W976" s="38">
        <v>0.18768569612</v>
      </c>
      <c r="X976" s="38">
        <v>-0.34301856593000002</v>
      </c>
      <c r="Y976" s="38">
        <v>-0.13992932861999999</v>
      </c>
      <c r="Z976" s="38">
        <v>-0.21872211225999999</v>
      </c>
      <c r="AB976" s="3">
        <v>0.45745831845000001</v>
      </c>
      <c r="AC976" s="3">
        <v>4.6154983875999998E-2</v>
      </c>
      <c r="AD976" s="3">
        <v>1.4318402189999999</v>
      </c>
      <c r="AE976" s="3">
        <v>0.256660746</v>
      </c>
      <c r="AF976" s="3">
        <v>-0.18869257951000001</v>
      </c>
      <c r="AG976" s="3">
        <v>8</v>
      </c>
      <c r="AH976" s="39">
        <v>0</v>
      </c>
      <c r="AI976" s="40">
        <v>0</v>
      </c>
    </row>
    <row r="977" spans="2:35" x14ac:dyDescent="0.2">
      <c r="B977" s="3" t="s">
        <v>361</v>
      </c>
      <c r="C977" s="3" t="s">
        <v>3129</v>
      </c>
      <c r="D977" s="3" t="s">
        <v>966</v>
      </c>
      <c r="E977" s="3" t="s">
        <v>1742</v>
      </c>
      <c r="F977" s="3" t="s">
        <v>1986</v>
      </c>
      <c r="G977" s="46">
        <v>45875</v>
      </c>
      <c r="H977" s="46">
        <v>36525</v>
      </c>
      <c r="I977" s="44">
        <v>3.03</v>
      </c>
      <c r="J977" s="44">
        <v>5.28</v>
      </c>
      <c r="L977" s="46">
        <v>45512</v>
      </c>
      <c r="M977" s="5">
        <v>117842.14491</v>
      </c>
      <c r="N977" s="5">
        <v>106254.56795</v>
      </c>
      <c r="Q977" s="38">
        <v>4.1237113403E-2</v>
      </c>
      <c r="R977" s="38">
        <v>3.3955224779000003E-2</v>
      </c>
      <c r="S977" s="38">
        <v>9.3862815884E-2</v>
      </c>
      <c r="T977" s="38">
        <v>8.3398356982999994E-2</v>
      </c>
      <c r="U977" s="38">
        <v>-0.4</v>
      </c>
      <c r="V977" s="38">
        <v>-0.61088238044999998</v>
      </c>
      <c r="W977" s="38">
        <v>-0.11918604651</v>
      </c>
      <c r="X977" s="38">
        <v>-0.64989030855999996</v>
      </c>
      <c r="Y977" s="38">
        <v>-0.192</v>
      </c>
      <c r="Z977" s="38">
        <v>-0.27079278362999998</v>
      </c>
      <c r="AB977" s="3">
        <v>0.62359114554999995</v>
      </c>
      <c r="AC977" s="3">
        <v>6.3659200021999998E-2</v>
      </c>
      <c r="AD977" s="3">
        <v>-0.48786381143000002</v>
      </c>
      <c r="AE977" s="3">
        <v>0.16901408451</v>
      </c>
      <c r="AF977" s="3">
        <v>-0.32807570978</v>
      </c>
      <c r="AG977" s="3">
        <v>6</v>
      </c>
      <c r="AH977" s="39">
        <v>0</v>
      </c>
      <c r="AI977" s="40">
        <v>0</v>
      </c>
    </row>
    <row r="978" spans="2:35" x14ac:dyDescent="0.2">
      <c r="B978" s="3" t="s">
        <v>362</v>
      </c>
      <c r="C978" s="3" t="s">
        <v>2821</v>
      </c>
      <c r="D978" s="3" t="s">
        <v>967</v>
      </c>
      <c r="E978" s="3" t="s">
        <v>1746</v>
      </c>
      <c r="F978" s="3" t="s">
        <v>1971</v>
      </c>
      <c r="G978" s="46">
        <v>45875</v>
      </c>
      <c r="H978" s="46">
        <v>34976</v>
      </c>
      <c r="I978" s="44">
        <v>29.71</v>
      </c>
      <c r="J978" s="44">
        <v>32.095115042000003</v>
      </c>
      <c r="L978" s="46">
        <v>45664</v>
      </c>
      <c r="M978" s="5">
        <v>14376.04509</v>
      </c>
      <c r="N978" s="5">
        <v>9906.5226043999992</v>
      </c>
      <c r="Q978" s="38">
        <v>2.0611473721000001E-2</v>
      </c>
      <c r="R978" s="38">
        <v>1.3329585097E-2</v>
      </c>
      <c r="S978" s="38">
        <v>9.6714654854000007E-2</v>
      </c>
      <c r="T978" s="38">
        <v>8.6250195953E-2</v>
      </c>
      <c r="U978" s="38">
        <v>0.76891154513000004</v>
      </c>
      <c r="V978" s="38">
        <v>0.55802916467999997</v>
      </c>
      <c r="W978" s="38">
        <v>4.2345341642000003</v>
      </c>
      <c r="X978" s="38">
        <v>3.7038299020999998</v>
      </c>
      <c r="Y978" s="38">
        <v>5.1556572778E-2</v>
      </c>
      <c r="Z978" s="38">
        <v>-2.7236210855000002E-2</v>
      </c>
      <c r="AB978" s="3">
        <v>0.50828414330000005</v>
      </c>
      <c r="AC978" s="3">
        <v>5.2977071420999999E-2</v>
      </c>
      <c r="AD978" s="3">
        <v>1.7718598785999999</v>
      </c>
      <c r="AE978" s="3">
        <v>0.32678571428999997</v>
      </c>
      <c r="AF978" s="3">
        <v>-0.10021246457999999</v>
      </c>
      <c r="AG978" s="3">
        <v>7</v>
      </c>
      <c r="AH978" s="39">
        <v>5.4475517240999999E-2</v>
      </c>
      <c r="AI978" s="40">
        <v>0.18957479999999999</v>
      </c>
    </row>
    <row r="979" spans="2:35" x14ac:dyDescent="0.2">
      <c r="B979" s="3" t="s">
        <v>2861</v>
      </c>
      <c r="C979" s="3" t="s">
        <v>2963</v>
      </c>
      <c r="D979" s="3" t="s">
        <v>2911</v>
      </c>
      <c r="E979" s="3" t="s">
        <v>1761</v>
      </c>
      <c r="F979" s="3" t="s">
        <v>1960</v>
      </c>
      <c r="G979" s="46">
        <v>45875</v>
      </c>
      <c r="H979" s="46">
        <v>45544</v>
      </c>
      <c r="I979" s="44">
        <v>1.22</v>
      </c>
      <c r="L979" s="46"/>
      <c r="M979" s="5">
        <v>793.25253999999995</v>
      </c>
      <c r="N979" s="5">
        <v>4252.1330627999996</v>
      </c>
      <c r="Q979" s="38">
        <v>5.1724137931000003E-2</v>
      </c>
      <c r="R979" s="38">
        <v>4.4442249306999998E-2</v>
      </c>
      <c r="S979" s="38">
        <v>3.5370026031999999</v>
      </c>
      <c r="T979" s="38">
        <v>3.5265381442999999</v>
      </c>
      <c r="Y979" s="38">
        <v>-0.44646098004000001</v>
      </c>
      <c r="Z979" s="38">
        <v>-0.52525376366999998</v>
      </c>
      <c r="AB979" s="3">
        <v>2.1945747756</v>
      </c>
      <c r="AC979" s="3">
        <v>0.20104028830000001</v>
      </c>
      <c r="AD979" s="3">
        <v>0.10282903118</v>
      </c>
      <c r="AE979" s="3">
        <v>5.0718711275999997</v>
      </c>
      <c r="AF979" s="3">
        <v>-0.5</v>
      </c>
    </row>
    <row r="980" spans="2:35" x14ac:dyDescent="0.2">
      <c r="B980" s="3" t="s">
        <v>1263</v>
      </c>
      <c r="C980" s="3" t="s">
        <v>1738</v>
      </c>
      <c r="D980" s="3" t="s">
        <v>1683</v>
      </c>
      <c r="E980" s="3" t="s">
        <v>1744</v>
      </c>
      <c r="F980" s="3" t="s">
        <v>1961</v>
      </c>
      <c r="G980" s="46">
        <v>45875</v>
      </c>
      <c r="H980" s="46">
        <v>40546</v>
      </c>
      <c r="I980" s="44">
        <v>0.83015000000000005</v>
      </c>
      <c r="J980" s="44">
        <v>2.59</v>
      </c>
      <c r="L980" s="46">
        <v>45513</v>
      </c>
      <c r="M980" s="5">
        <v>103.47819749999999</v>
      </c>
      <c r="N980" s="5">
        <v>595.80981250000002</v>
      </c>
      <c r="Q980" s="38">
        <v>-7.7610086233999995E-2</v>
      </c>
      <c r="R980" s="38">
        <v>-8.4891974857999999E-2</v>
      </c>
      <c r="S980" s="38">
        <v>0.10686666666</v>
      </c>
      <c r="T980" s="38">
        <v>9.6402207766000003E-2</v>
      </c>
      <c r="U980" s="38">
        <v>-0.69922101448999996</v>
      </c>
      <c r="V980" s="38">
        <v>-0.91010339494000003</v>
      </c>
      <c r="W980" s="38">
        <v>-0.88055395684000004</v>
      </c>
      <c r="X980" s="38">
        <v>-1.4112582189</v>
      </c>
      <c r="Y980" s="38">
        <v>-5.6862076801E-2</v>
      </c>
      <c r="Z980" s="38">
        <v>-0.13565486043</v>
      </c>
      <c r="AB980" s="3">
        <v>1.1286899372000001</v>
      </c>
      <c r="AC980" s="3">
        <v>0.12891518842999999</v>
      </c>
      <c r="AD980" s="3">
        <v>-0.29226988573000001</v>
      </c>
      <c r="AE980" s="3">
        <v>0.6</v>
      </c>
      <c r="AF980" s="3">
        <v>-0.4472361809</v>
      </c>
      <c r="AG980" s="3">
        <v>4</v>
      </c>
      <c r="AH980" s="39">
        <v>0</v>
      </c>
      <c r="AI980" s="40">
        <v>0</v>
      </c>
    </row>
    <row r="981" spans="2:35" x14ac:dyDescent="0.2">
      <c r="B981" s="3" t="s">
        <v>1264</v>
      </c>
      <c r="C981" s="3" t="s">
        <v>2753</v>
      </c>
      <c r="D981" s="3" t="s">
        <v>1684</v>
      </c>
      <c r="E981" s="3" t="s">
        <v>1741</v>
      </c>
      <c r="F981" s="3" t="s">
        <v>1957</v>
      </c>
      <c r="G981" s="46">
        <v>45875</v>
      </c>
      <c r="H981" s="46">
        <v>40546</v>
      </c>
      <c r="I981" s="44">
        <v>61.9</v>
      </c>
      <c r="J981" s="44">
        <v>74.696982105000004</v>
      </c>
      <c r="L981" s="46">
        <v>45635</v>
      </c>
      <c r="M981" s="5">
        <v>93578.377299999993</v>
      </c>
      <c r="N981" s="5">
        <v>159074.47959</v>
      </c>
      <c r="Q981" s="38">
        <v>1.1933954552E-2</v>
      </c>
      <c r="R981" s="38">
        <v>4.6520659288999998E-3</v>
      </c>
      <c r="S981" s="38">
        <v>5.3796390876000001E-2</v>
      </c>
      <c r="T981" s="38">
        <v>4.3331931975000001E-2</v>
      </c>
      <c r="U981" s="38">
        <v>0.47360403170999998</v>
      </c>
      <c r="V981" s="38">
        <v>0.26272165127000002</v>
      </c>
      <c r="W981" s="38">
        <v>1.3454308514</v>
      </c>
      <c r="X981" s="38">
        <v>0.81472658932999997</v>
      </c>
      <c r="Y981" s="38">
        <v>-9.407477165E-2</v>
      </c>
      <c r="Z981" s="38">
        <v>-0.17286755528</v>
      </c>
      <c r="AB981" s="3">
        <v>0.46652829656</v>
      </c>
      <c r="AC981" s="3">
        <v>4.8208745986000001E-2</v>
      </c>
      <c r="AD981" s="3">
        <v>1.2653068139000001</v>
      </c>
      <c r="AE981" s="3">
        <v>0.26071277047000002</v>
      </c>
      <c r="AF981" s="3">
        <v>-0.19224739917</v>
      </c>
      <c r="AG981" s="3">
        <v>6</v>
      </c>
      <c r="AH981" s="39">
        <v>7.1073205401999996E-3</v>
      </c>
      <c r="AI981" s="40">
        <v>0.3</v>
      </c>
    </row>
    <row r="982" spans="2:35" x14ac:dyDescent="0.2">
      <c r="B982" s="3" t="s">
        <v>363</v>
      </c>
      <c r="C982" s="3" t="s">
        <v>2090</v>
      </c>
      <c r="D982" s="3" t="s">
        <v>968</v>
      </c>
      <c r="E982" s="3" t="s">
        <v>1772</v>
      </c>
      <c r="F982" s="3" t="s">
        <v>1965</v>
      </c>
      <c r="G982" s="46">
        <v>44592</v>
      </c>
      <c r="H982" s="46">
        <v>40546</v>
      </c>
      <c r="I982" s="44">
        <v>35.99</v>
      </c>
      <c r="J982" s="44">
        <v>35.99</v>
      </c>
      <c r="L982" s="46">
        <v>44592</v>
      </c>
      <c r="M982" s="5">
        <v>22736.502550000001</v>
      </c>
      <c r="N982" s="5">
        <v>3030.3245443000001</v>
      </c>
      <c r="Q982" s="38">
        <v>1.0387422795E-2</v>
      </c>
      <c r="R982" s="38">
        <v>-8.4985954581000001E-3</v>
      </c>
      <c r="S982" s="38">
        <v>8.6883408076E-3</v>
      </c>
      <c r="T982" s="38">
        <v>6.1273429914999997E-2</v>
      </c>
      <c r="U982" s="38">
        <v>0.53606487409000003</v>
      </c>
      <c r="V982" s="38">
        <v>0.32032491114</v>
      </c>
      <c r="W982" s="38">
        <v>0.78521825397</v>
      </c>
      <c r="X982" s="38">
        <v>0.11532808718</v>
      </c>
      <c r="Y982" s="38">
        <v>8.6883408076E-3</v>
      </c>
      <c r="Z982" s="38">
        <v>6.1273429914999997E-2</v>
      </c>
      <c r="AB982" s="3">
        <v>0.44172336853999999</v>
      </c>
      <c r="AC982" s="3">
        <v>5.2868076117E-2</v>
      </c>
      <c r="AE982" s="3">
        <v>0.45910398684999998</v>
      </c>
      <c r="AF982" s="3">
        <v>-0.11976284584000001</v>
      </c>
      <c r="AG982" s="3">
        <v>7</v>
      </c>
      <c r="AH982" s="39">
        <v>0</v>
      </c>
      <c r="AI982" s="40">
        <v>0</v>
      </c>
    </row>
    <row r="983" spans="2:35" x14ac:dyDescent="0.2">
      <c r="B983" s="3" t="s">
        <v>364</v>
      </c>
      <c r="C983" s="3" t="s">
        <v>3130</v>
      </c>
      <c r="D983" s="3" t="s">
        <v>969</v>
      </c>
      <c r="E983" s="3" t="s">
        <v>1758</v>
      </c>
      <c r="F983" s="3" t="s">
        <v>1967</v>
      </c>
      <c r="G983" s="46">
        <v>45196</v>
      </c>
      <c r="H983" s="46">
        <v>42564</v>
      </c>
      <c r="I983" s="44">
        <v>79.55</v>
      </c>
      <c r="J983" s="44">
        <v>83.756054093000003</v>
      </c>
      <c r="L983" s="46">
        <v>45131</v>
      </c>
      <c r="M983" s="5">
        <v>856533.06695000001</v>
      </c>
      <c r="N983" s="5">
        <v>50469.818771999999</v>
      </c>
      <c r="Q983" s="38">
        <v>-4.0988547315999997E-2</v>
      </c>
      <c r="R983" s="38">
        <v>-4.1217865935E-2</v>
      </c>
      <c r="S983" s="38">
        <v>-3.6993241692000002E-2</v>
      </c>
      <c r="T983" s="38">
        <v>-7.2137055895E-3</v>
      </c>
      <c r="U983" s="38">
        <v>0.50568919595999995</v>
      </c>
      <c r="V983" s="38">
        <v>0.33372041915</v>
      </c>
      <c r="W983" s="38">
        <v>1.2770439776</v>
      </c>
      <c r="X983" s="38">
        <v>0.98113315861999995</v>
      </c>
      <c r="Y983" s="38">
        <v>0.18864142356999999</v>
      </c>
      <c r="Z983" s="38">
        <v>7.5342816985000005E-2</v>
      </c>
      <c r="AB983" s="3">
        <v>0.33699425157000001</v>
      </c>
      <c r="AC983" s="3">
        <v>3.8513174801999998E-2</v>
      </c>
      <c r="AE983" s="3">
        <v>0.30765580513000002</v>
      </c>
      <c r="AF983" s="3">
        <v>-7.3339483696000005E-2</v>
      </c>
      <c r="AG983" s="3">
        <v>7</v>
      </c>
      <c r="AH983" s="39">
        <v>5.1020408162999999E-2</v>
      </c>
      <c r="AI983" s="40">
        <v>2.8</v>
      </c>
    </row>
    <row r="984" spans="2:35" x14ac:dyDescent="0.2">
      <c r="B984" s="3" t="s">
        <v>1265</v>
      </c>
      <c r="C984" s="3" t="s">
        <v>1739</v>
      </c>
      <c r="D984" s="3" t="s">
        <v>1685</v>
      </c>
      <c r="E984" s="3" t="s">
        <v>1748</v>
      </c>
      <c r="F984" s="3" t="s">
        <v>1981</v>
      </c>
      <c r="G984" s="46">
        <v>45875</v>
      </c>
      <c r="H984" s="46">
        <v>42719</v>
      </c>
      <c r="I984" s="44">
        <v>3.4950000000000001</v>
      </c>
      <c r="J984" s="44">
        <v>5.4</v>
      </c>
      <c r="L984" s="46">
        <v>45737</v>
      </c>
      <c r="M984" s="5">
        <v>2349.2341500000002</v>
      </c>
      <c r="N984" s="5">
        <v>325.75949618999999</v>
      </c>
      <c r="Q984" s="38">
        <v>-0.27863777090000003</v>
      </c>
      <c r="R984" s="38">
        <v>-0.28591965951999998</v>
      </c>
      <c r="S984" s="38">
        <v>-7.5396825397000003E-2</v>
      </c>
      <c r="T984" s="38">
        <v>-8.5861284297999996E-2</v>
      </c>
      <c r="U984" s="38">
        <v>0.68840579710000005</v>
      </c>
      <c r="V984" s="38">
        <v>0.47752341665999998</v>
      </c>
      <c r="W984" s="38">
        <v>-0.10635987806</v>
      </c>
      <c r="X984" s="38">
        <v>-0.63706414011000001</v>
      </c>
      <c r="Y984" s="38">
        <v>0.60321100917000003</v>
      </c>
      <c r="Z984" s="38">
        <v>0.52441822553999995</v>
      </c>
      <c r="AB984" s="3">
        <v>0.82728964509000003</v>
      </c>
      <c r="AC984" s="3">
        <v>8.6378082657000005E-2</v>
      </c>
      <c r="AD984" s="3">
        <v>1.6251900519</v>
      </c>
      <c r="AE984" s="3">
        <v>0.50530035336000001</v>
      </c>
      <c r="AF984" s="3">
        <v>-0.14356435644000001</v>
      </c>
      <c r="AG984" s="3">
        <v>7</v>
      </c>
      <c r="AH984" s="39">
        <v>0</v>
      </c>
      <c r="AI984" s="40">
        <v>0</v>
      </c>
    </row>
    <row r="985" spans="2:35" x14ac:dyDescent="0.2">
      <c r="B985" s="3" t="s">
        <v>365</v>
      </c>
      <c r="C985" s="3" t="s">
        <v>696</v>
      </c>
      <c r="D985" s="3" t="s">
        <v>970</v>
      </c>
      <c r="E985" s="3" t="s">
        <v>409</v>
      </c>
      <c r="F985" s="3" t="s">
        <v>1961</v>
      </c>
      <c r="G985" s="46">
        <v>45875</v>
      </c>
      <c r="H985" s="46">
        <v>41078</v>
      </c>
      <c r="I985" s="44">
        <v>3.23</v>
      </c>
      <c r="J985" s="44">
        <v>14.177707700999999</v>
      </c>
      <c r="L985" s="46">
        <v>45576</v>
      </c>
      <c r="M985" s="5">
        <v>18233.750520000001</v>
      </c>
      <c r="N985" s="5">
        <v>17899.772709000001</v>
      </c>
      <c r="Q985" s="38">
        <v>-3.0030030031E-2</v>
      </c>
      <c r="R985" s="38">
        <v>-3.7311918653999999E-2</v>
      </c>
      <c r="S985" s="38">
        <v>-0.42114695341000002</v>
      </c>
      <c r="T985" s="38">
        <v>-0.43161141231</v>
      </c>
      <c r="U985" s="38">
        <v>-0.74795900102000001</v>
      </c>
      <c r="V985" s="38">
        <v>-0.95884138146999998</v>
      </c>
      <c r="W985" s="38">
        <v>-0.76446217617000001</v>
      </c>
      <c r="X985" s="38">
        <v>-1.2951664382000001</v>
      </c>
      <c r="Y985" s="38">
        <v>-0.66629781236999996</v>
      </c>
      <c r="Z985" s="38">
        <v>-0.74509059601000005</v>
      </c>
      <c r="AB985" s="3">
        <v>0.78391222578999997</v>
      </c>
      <c r="AC985" s="3">
        <v>7.5270617521999997E-2</v>
      </c>
      <c r="AD985" s="3">
        <v>-0.91058542465000003</v>
      </c>
      <c r="AE985" s="3">
        <v>7.4692932158000006E-2</v>
      </c>
      <c r="AF985" s="3">
        <v>-0.37080867849999999</v>
      </c>
      <c r="AG985" s="3">
        <v>3</v>
      </c>
      <c r="AH985" s="39">
        <v>2.7881040892000001E-2</v>
      </c>
      <c r="AI985" s="40">
        <v>0.375</v>
      </c>
    </row>
    <row r="986" spans="2:35" x14ac:dyDescent="0.2">
      <c r="B986" s="3" t="s">
        <v>1233</v>
      </c>
      <c r="C986" s="3" t="s">
        <v>3131</v>
      </c>
      <c r="D986" s="3" t="s">
        <v>1653</v>
      </c>
      <c r="E986" s="3" t="s">
        <v>1741</v>
      </c>
      <c r="F986" s="3" t="s">
        <v>1984</v>
      </c>
      <c r="G986" s="46">
        <v>44515</v>
      </c>
      <c r="H986" s="46">
        <v>40546</v>
      </c>
      <c r="I986" s="44">
        <v>6.2</v>
      </c>
      <c r="J986" s="44">
        <v>20</v>
      </c>
      <c r="L986" s="46">
        <v>44389</v>
      </c>
      <c r="M986" s="5">
        <v>799.95500000000004</v>
      </c>
      <c r="N986" s="5">
        <v>24040.451164999999</v>
      </c>
      <c r="Q986" s="38">
        <v>-3.2154340842999998E-3</v>
      </c>
      <c r="R986" s="38">
        <v>-3.2047568247000001E-3</v>
      </c>
      <c r="S986" s="38">
        <v>2.4793388429000002E-2</v>
      </c>
      <c r="T986" s="38">
        <v>-2.2491895498999999E-2</v>
      </c>
      <c r="U986" s="38">
        <v>5.7303517152000003</v>
      </c>
      <c r="V986" s="38">
        <v>5.4241860038</v>
      </c>
      <c r="W986" s="38">
        <v>5.2626262626000004</v>
      </c>
      <c r="X986" s="38">
        <v>4.5474405619000002</v>
      </c>
      <c r="Y986" s="38">
        <v>3.275862069</v>
      </c>
      <c r="Z986" s="38">
        <v>3.0291334403999999</v>
      </c>
      <c r="AB986" s="3">
        <v>2.2068298868</v>
      </c>
      <c r="AC986" s="3">
        <v>0.35186913175000001</v>
      </c>
      <c r="AE986" s="3">
        <v>2.5341365462000001</v>
      </c>
      <c r="AF986" s="3">
        <v>-0.31680773882000002</v>
      </c>
      <c r="AG986" s="3">
        <v>8</v>
      </c>
      <c r="AH986" s="39">
        <v>0</v>
      </c>
      <c r="AI986" s="40">
        <v>0</v>
      </c>
    </row>
    <row r="987" spans="2:35" x14ac:dyDescent="0.2">
      <c r="B987" s="3" t="s">
        <v>366</v>
      </c>
      <c r="C987" s="3" t="s">
        <v>3132</v>
      </c>
      <c r="D987" s="3" t="s">
        <v>971</v>
      </c>
      <c r="E987" s="3" t="s">
        <v>1769</v>
      </c>
      <c r="F987" s="3" t="s">
        <v>1978</v>
      </c>
      <c r="G987" s="46">
        <v>45471</v>
      </c>
      <c r="H987" s="46">
        <v>40546</v>
      </c>
      <c r="I987" s="44">
        <v>28.68</v>
      </c>
      <c r="J987" s="44">
        <v>30.736967213</v>
      </c>
      <c r="L987" s="46">
        <v>45448</v>
      </c>
      <c r="M987" s="5">
        <v>5275.4068799999995</v>
      </c>
      <c r="N987" s="5">
        <v>7933.2651329</v>
      </c>
      <c r="Q987" s="38">
        <v>-5.4347826089999997E-3</v>
      </c>
      <c r="R987" s="38">
        <v>-1.3511548741000001E-3</v>
      </c>
      <c r="S987" s="38">
        <v>-6.0333761232000002E-2</v>
      </c>
      <c r="T987" s="38">
        <v>-8.9440213502000002E-2</v>
      </c>
      <c r="U987" s="38">
        <v>0.81962368298999999</v>
      </c>
      <c r="V987" s="38">
        <v>0.57204436814000004</v>
      </c>
      <c r="W987" s="38">
        <v>2.7626113624999999</v>
      </c>
      <c r="X987" s="38">
        <v>2.4899531624</v>
      </c>
      <c r="Y987" s="38">
        <v>0.31773177318000001</v>
      </c>
      <c r="Z987" s="38">
        <v>0.17293625636000001</v>
      </c>
      <c r="AB987" s="3">
        <v>0.33200055663</v>
      </c>
      <c r="AC987" s="3">
        <v>3.4418567965999999E-2</v>
      </c>
      <c r="AE987" s="3">
        <v>0.21024049651000001</v>
      </c>
      <c r="AF987" s="3">
        <v>-8.4430322288000001E-2</v>
      </c>
      <c r="AG987" s="3">
        <v>8</v>
      </c>
      <c r="AH987" s="39">
        <v>5.9241706161000003E-2</v>
      </c>
      <c r="AI987" s="40">
        <v>1</v>
      </c>
    </row>
    <row r="988" spans="2:35" x14ac:dyDescent="0.2">
      <c r="B988" s="3" t="s">
        <v>367</v>
      </c>
      <c r="C988" s="3" t="s">
        <v>1876</v>
      </c>
      <c r="D988" s="3" t="s">
        <v>972</v>
      </c>
      <c r="E988" s="3" t="s">
        <v>1751</v>
      </c>
      <c r="F988" s="3" t="s">
        <v>1956</v>
      </c>
      <c r="G988" s="46">
        <v>44797</v>
      </c>
      <c r="H988" s="46">
        <v>43565</v>
      </c>
      <c r="I988" s="44">
        <v>12.94</v>
      </c>
      <c r="J988" s="44">
        <v>12.98</v>
      </c>
      <c r="L988" s="46">
        <v>44658</v>
      </c>
      <c r="M988" s="5">
        <v>202903.39256000001</v>
      </c>
      <c r="N988" s="5">
        <v>9394.7760572999996</v>
      </c>
      <c r="Q988" s="38">
        <v>2.5356576863E-2</v>
      </c>
      <c r="R988" s="38">
        <v>2.2440425890000001E-2</v>
      </c>
      <c r="S988" s="38">
        <v>3.1075697209999999E-2</v>
      </c>
      <c r="T988" s="38">
        <v>-1.4143063754999999E-2</v>
      </c>
      <c r="U988" s="38">
        <v>0.17104072398</v>
      </c>
      <c r="V988" s="38">
        <v>0.24804524671</v>
      </c>
      <c r="W988" s="38">
        <v>-0.25202312138999999</v>
      </c>
      <c r="X988" s="38">
        <v>-0.70639966462000003</v>
      </c>
      <c r="Y988" s="38">
        <v>0.22654028436000001</v>
      </c>
      <c r="Z988" s="38">
        <v>0.35775857657999999</v>
      </c>
      <c r="AB988" s="3">
        <v>0.54900676940000004</v>
      </c>
      <c r="AC988" s="3">
        <v>6.2258266083000002E-2</v>
      </c>
      <c r="AE988" s="3">
        <v>0.44456886897999998</v>
      </c>
      <c r="AF988" s="3">
        <v>-0.17151454362999999</v>
      </c>
      <c r="AG988" s="3">
        <v>5</v>
      </c>
      <c r="AH988" s="39">
        <v>0</v>
      </c>
      <c r="AI988" s="40">
        <v>0</v>
      </c>
    </row>
    <row r="989" spans="2:35" x14ac:dyDescent="0.2">
      <c r="B989" s="3" t="s">
        <v>1267</v>
      </c>
      <c r="C989" s="3" t="s">
        <v>2519</v>
      </c>
      <c r="D989" s="3" t="s">
        <v>1687</v>
      </c>
      <c r="E989" s="3" t="s">
        <v>1741</v>
      </c>
      <c r="F989" s="3" t="s">
        <v>1957</v>
      </c>
      <c r="G989" s="46">
        <v>45875</v>
      </c>
      <c r="H989" s="46">
        <v>41768</v>
      </c>
      <c r="I989" s="44">
        <v>0.78369999999999995</v>
      </c>
      <c r="J989" s="44">
        <v>1.4686197183</v>
      </c>
      <c r="L989" s="46">
        <v>45567</v>
      </c>
      <c r="M989" s="5">
        <v>39.216348000000004</v>
      </c>
      <c r="N989" s="5">
        <v>166.57606121000001</v>
      </c>
      <c r="Q989" s="38">
        <v>1.7131732641999999E-2</v>
      </c>
      <c r="R989" s="38">
        <v>9.8498440184000002E-3</v>
      </c>
      <c r="S989" s="38">
        <v>-5.0635978195E-2</v>
      </c>
      <c r="T989" s="38">
        <v>-6.1100437096E-2</v>
      </c>
      <c r="U989" s="38">
        <v>-5.749700697E-2</v>
      </c>
      <c r="V989" s="38">
        <v>-0.26837938741</v>
      </c>
      <c r="W989" s="38">
        <v>-0.14583184940999999</v>
      </c>
      <c r="X989" s="38">
        <v>-0.67653611146000003</v>
      </c>
      <c r="Y989" s="38">
        <v>-0.20478620018999999</v>
      </c>
      <c r="Z989" s="38">
        <v>-0.28357898383000002</v>
      </c>
      <c r="AB989" s="3">
        <v>0.61156102137000001</v>
      </c>
      <c r="AC989" s="3">
        <v>6.7271951196000004E-2</v>
      </c>
      <c r="AD989" s="3">
        <v>0.21068371306</v>
      </c>
      <c r="AE989" s="3">
        <v>0.75677347520000005</v>
      </c>
      <c r="AF989" s="3">
        <v>-0.21830985915000001</v>
      </c>
      <c r="AG989" s="3">
        <v>4</v>
      </c>
      <c r="AH989" s="39">
        <v>4.1831280502000003E-2</v>
      </c>
      <c r="AI989" s="40">
        <v>1.2E-2</v>
      </c>
    </row>
    <row r="990" spans="2:35" x14ac:dyDescent="0.2">
      <c r="B990" s="3" t="s">
        <v>2639</v>
      </c>
      <c r="C990" s="3" t="s">
        <v>2699</v>
      </c>
      <c r="D990" s="3" t="s">
        <v>2677</v>
      </c>
      <c r="E990" s="3" t="s">
        <v>1763</v>
      </c>
      <c r="F990" s="3" t="s">
        <v>1959</v>
      </c>
      <c r="G990" s="46">
        <v>45875</v>
      </c>
      <c r="H990" s="46">
        <v>45191</v>
      </c>
      <c r="I990" s="44">
        <v>2.2599999999999998</v>
      </c>
      <c r="J990" s="44">
        <v>3.03</v>
      </c>
      <c r="L990" s="46">
        <v>45575</v>
      </c>
      <c r="M990" s="5">
        <v>6.7573999999999996</v>
      </c>
      <c r="N990" s="5">
        <v>17.447057371</v>
      </c>
      <c r="Q990" s="38">
        <v>-1.7348580374E-2</v>
      </c>
      <c r="R990" s="38">
        <v>-2.4630468998000001E-2</v>
      </c>
      <c r="S990" s="38">
        <v>-5.0380268079E-2</v>
      </c>
      <c r="T990" s="38">
        <v>-6.084472698E-2</v>
      </c>
      <c r="U990" s="38">
        <v>0.62859407652999999</v>
      </c>
      <c r="V990" s="38">
        <v>0.41771169607999997</v>
      </c>
      <c r="Y990" s="38">
        <v>4.6296296296000003E-2</v>
      </c>
      <c r="Z990" s="38">
        <v>-3.2496487338E-2</v>
      </c>
      <c r="AB990" s="3">
        <v>0.93675775402999995</v>
      </c>
      <c r="AC990" s="3">
        <v>0.11001431754</v>
      </c>
      <c r="AD990" s="3">
        <v>2.2267781014999999</v>
      </c>
      <c r="AE990" s="3">
        <v>0.39354838710000001</v>
      </c>
      <c r="AF990" s="3">
        <v>-6.8856697462999994E-2</v>
      </c>
      <c r="AG990" s="3">
        <v>6</v>
      </c>
      <c r="AH990" s="39">
        <v>0</v>
      </c>
      <c r="AI990" s="40">
        <v>0</v>
      </c>
    </row>
    <row r="991" spans="2:35" x14ac:dyDescent="0.2">
      <c r="B991" s="3" t="s">
        <v>368</v>
      </c>
      <c r="C991" s="3" t="s">
        <v>697</v>
      </c>
      <c r="D991" s="3" t="s">
        <v>973</v>
      </c>
      <c r="E991" s="3" t="s">
        <v>1782</v>
      </c>
      <c r="F991" s="3" t="s">
        <v>1975</v>
      </c>
      <c r="G991" s="46">
        <v>45875</v>
      </c>
      <c r="H991" s="46">
        <v>40546</v>
      </c>
      <c r="I991" s="44">
        <v>5.69</v>
      </c>
      <c r="J991" s="44">
        <v>7.58</v>
      </c>
      <c r="L991" s="46">
        <v>45733</v>
      </c>
      <c r="M991" s="5">
        <v>1732.5537899999999</v>
      </c>
      <c r="N991" s="5">
        <v>5289.9495592000003</v>
      </c>
      <c r="Q991" s="38">
        <v>-1.7543859640000001E-3</v>
      </c>
      <c r="R991" s="38">
        <v>-9.0362745877000002E-3</v>
      </c>
      <c r="S991" s="38">
        <v>-8.6677367576000003E-2</v>
      </c>
      <c r="T991" s="38">
        <v>-9.7141826476999996E-2</v>
      </c>
      <c r="U991" s="38">
        <v>-0.21550430809000001</v>
      </c>
      <c r="V991" s="38">
        <v>-0.42638668853</v>
      </c>
      <c r="W991" s="38">
        <v>1.5331692781999999</v>
      </c>
      <c r="X991" s="38">
        <v>1.0024650160999999</v>
      </c>
      <c r="Y991" s="38">
        <v>-0.12596006143999999</v>
      </c>
      <c r="Z991" s="38">
        <v>-0.20475284508</v>
      </c>
      <c r="AB991" s="3">
        <v>0.35469179175999999</v>
      </c>
      <c r="AC991" s="3">
        <v>3.6085948357999997E-2</v>
      </c>
      <c r="AD991" s="3">
        <v>-0.64787108442999997</v>
      </c>
      <c r="AE991" s="3">
        <v>0.13517665131000001</v>
      </c>
      <c r="AF991" s="3">
        <v>-0.10755813953</v>
      </c>
      <c r="AG991" s="3">
        <v>4</v>
      </c>
      <c r="AH991" s="39">
        <v>2.9544133332999999E-2</v>
      </c>
      <c r="AI991" s="40">
        <v>8.86324E-2</v>
      </c>
    </row>
    <row r="992" spans="2:35" x14ac:dyDescent="0.2">
      <c r="B992" s="3" t="s">
        <v>1268</v>
      </c>
      <c r="C992" s="3" t="s">
        <v>1740</v>
      </c>
      <c r="D992" s="3" t="s">
        <v>1688</v>
      </c>
      <c r="E992" s="3" t="s">
        <v>1743</v>
      </c>
      <c r="F992" s="3" t="s">
        <v>1970</v>
      </c>
      <c r="G992" s="46">
        <v>44910</v>
      </c>
      <c r="H992" s="46">
        <v>40546</v>
      </c>
      <c r="I992" s="44">
        <v>31.41</v>
      </c>
      <c r="J992" s="44">
        <v>32.049999999999997</v>
      </c>
      <c r="L992" s="46">
        <v>44812</v>
      </c>
      <c r="M992" s="5">
        <v>152757.35235</v>
      </c>
      <c r="N992" s="5">
        <v>34191.476590999999</v>
      </c>
      <c r="Q992" s="38">
        <v>-9.1482649841000008E-3</v>
      </c>
      <c r="R992" s="38">
        <v>1.5773393356999999E-2</v>
      </c>
      <c r="S992" s="38">
        <v>4.4771346346999998E-3</v>
      </c>
      <c r="T992" s="38">
        <v>2.8521847077999998E-2</v>
      </c>
      <c r="U992" s="38">
        <v>1.09260493</v>
      </c>
      <c r="V992" s="38">
        <v>1.2654554455</v>
      </c>
      <c r="W992" s="38">
        <v>3.1868834976999998</v>
      </c>
      <c r="X992" s="38">
        <v>2.9574748888000002</v>
      </c>
      <c r="Y992" s="38">
        <v>0.90942249239999995</v>
      </c>
      <c r="Z992" s="38">
        <v>1.0920488305</v>
      </c>
      <c r="AB992" s="3">
        <v>0.56784383477</v>
      </c>
      <c r="AC992" s="3">
        <v>6.2109483424000002E-2</v>
      </c>
      <c r="AE992" s="3">
        <v>0.46180048662000001</v>
      </c>
      <c r="AF992" s="3">
        <v>-9.3209054594999993E-2</v>
      </c>
      <c r="AG992" s="3">
        <v>9</v>
      </c>
      <c r="AH992" s="39">
        <v>0</v>
      </c>
      <c r="AI992" s="40">
        <v>0</v>
      </c>
    </row>
    <row r="993" spans="2:35" x14ac:dyDescent="0.2">
      <c r="B993" s="3" t="s">
        <v>2118</v>
      </c>
      <c r="C993" s="3" t="s">
        <v>2159</v>
      </c>
      <c r="D993" s="3" t="s">
        <v>2122</v>
      </c>
      <c r="E993" s="3" t="s">
        <v>1741</v>
      </c>
      <c r="F993" s="3" t="s">
        <v>1988</v>
      </c>
      <c r="G993" s="46">
        <v>45875</v>
      </c>
      <c r="H993" s="46">
        <v>44272</v>
      </c>
      <c r="I993" s="44">
        <v>2.38</v>
      </c>
      <c r="J993" s="44">
        <v>4.0599999999999996</v>
      </c>
      <c r="L993" s="46">
        <v>45709</v>
      </c>
      <c r="M993" s="5">
        <v>4106.2377999999999</v>
      </c>
      <c r="N993" s="5">
        <v>5188.0648090000004</v>
      </c>
      <c r="Q993" s="38">
        <v>0</v>
      </c>
      <c r="R993" s="38">
        <v>-7.2818886237999998E-3</v>
      </c>
      <c r="S993" s="38">
        <v>-2.8571428571E-2</v>
      </c>
      <c r="T993" s="38">
        <v>-3.9035887472E-2</v>
      </c>
      <c r="U993" s="38">
        <v>0.76319862397000005</v>
      </c>
      <c r="V993" s="38">
        <v>0.55231624352999997</v>
      </c>
      <c r="W993" s="38">
        <v>0.33661831172000001</v>
      </c>
      <c r="X993" s="38">
        <v>-0.19408595033000001</v>
      </c>
      <c r="Y993" s="38">
        <v>0.32960893855000001</v>
      </c>
      <c r="Z993" s="38">
        <v>0.25081615490999998</v>
      </c>
      <c r="AB993" s="3">
        <v>0.77250585007000006</v>
      </c>
      <c r="AC993" s="3">
        <v>8.2083117536999997E-2</v>
      </c>
      <c r="AD993" s="3">
        <v>1.7024146817000001</v>
      </c>
      <c r="AE993" s="3">
        <v>0.38547486033</v>
      </c>
      <c r="AF993" s="3">
        <v>-0.22442244223999999</v>
      </c>
      <c r="AG993" s="3">
        <v>6</v>
      </c>
      <c r="AH993" s="39">
        <v>4.1773049644999997E-2</v>
      </c>
      <c r="AI993" s="40">
        <v>5.8900000000000001E-2</v>
      </c>
    </row>
    <row r="994" spans="2:35" x14ac:dyDescent="0.2">
      <c r="B994" s="3" t="s">
        <v>2539</v>
      </c>
      <c r="C994" s="3" t="s">
        <v>3133</v>
      </c>
      <c r="D994" s="3" t="s">
        <v>2559</v>
      </c>
      <c r="E994" s="3" t="s">
        <v>1741</v>
      </c>
      <c r="F994" s="3" t="s">
        <v>1964</v>
      </c>
      <c r="G994" s="46">
        <v>45875</v>
      </c>
      <c r="H994" s="46">
        <v>45035</v>
      </c>
      <c r="I994" s="44">
        <v>2.2349999999999999</v>
      </c>
      <c r="J994" s="44">
        <v>9.0500000000000007</v>
      </c>
      <c r="L994" s="46">
        <v>45674</v>
      </c>
      <c r="M994" s="5">
        <v>544.48176000000001</v>
      </c>
      <c r="N994" s="5">
        <v>243.43603057999999</v>
      </c>
      <c r="Q994" s="38">
        <v>0.12311557788999999</v>
      </c>
      <c r="R994" s="38">
        <v>0.11583368926</v>
      </c>
      <c r="S994" s="38">
        <v>-0.44124999999999998</v>
      </c>
      <c r="T994" s="38">
        <v>-0.4517144589</v>
      </c>
      <c r="U994" s="38">
        <v>-0.63893376414000003</v>
      </c>
      <c r="V994" s="38">
        <v>-0.84981614457999999</v>
      </c>
      <c r="Y994" s="38">
        <v>-0.66293151552999996</v>
      </c>
      <c r="Z994" s="38">
        <v>-0.74172429916000004</v>
      </c>
      <c r="AB994" s="3">
        <v>1.0457679825999999</v>
      </c>
      <c r="AC994" s="3">
        <v>0.10313457531</v>
      </c>
      <c r="AD994" s="3">
        <v>-0.40362649633999997</v>
      </c>
      <c r="AE994" s="3">
        <v>0.22578124999999999</v>
      </c>
      <c r="AF994" s="3">
        <v>-0.59431130952</v>
      </c>
      <c r="AG994" s="3">
        <v>8</v>
      </c>
      <c r="AH994" s="39">
        <v>0</v>
      </c>
      <c r="AI994" s="40">
        <v>0</v>
      </c>
    </row>
    <row r="995" spans="2:35" x14ac:dyDescent="0.2">
      <c r="B995" s="3" t="s">
        <v>369</v>
      </c>
      <c r="C995" s="3" t="s">
        <v>698</v>
      </c>
      <c r="D995" s="3" t="s">
        <v>974</v>
      </c>
      <c r="E995" s="3" t="s">
        <v>1742</v>
      </c>
      <c r="F995" s="3" t="s">
        <v>1984</v>
      </c>
      <c r="G995" s="46">
        <v>45875</v>
      </c>
      <c r="H995" s="46">
        <v>41974</v>
      </c>
      <c r="I995" s="44">
        <v>38.04</v>
      </c>
      <c r="J995" s="44">
        <v>38.409999999999997</v>
      </c>
      <c r="L995" s="46">
        <v>45863</v>
      </c>
      <c r="M995" s="5">
        <v>70390.965840000004</v>
      </c>
      <c r="N995" s="5">
        <v>90086.799249000003</v>
      </c>
      <c r="Q995" s="38">
        <v>1.3319126264E-2</v>
      </c>
      <c r="R995" s="38">
        <v>6.0372376411000003E-3</v>
      </c>
      <c r="S995" s="38">
        <v>9.0596330274000006E-2</v>
      </c>
      <c r="T995" s="38">
        <v>8.0131871372999999E-2</v>
      </c>
      <c r="U995" s="38">
        <v>0.37124510896000001</v>
      </c>
      <c r="V995" s="38">
        <v>0.16036272852</v>
      </c>
      <c r="W995" s="38">
        <v>1.4450875117999999</v>
      </c>
      <c r="X995" s="38">
        <v>0.91438324974999996</v>
      </c>
      <c r="Y995" s="38">
        <v>0.27446197791999999</v>
      </c>
      <c r="Z995" s="38">
        <v>0.19566919427999999</v>
      </c>
      <c r="AB995" s="3">
        <v>0.30390766675999997</v>
      </c>
      <c r="AC995" s="3">
        <v>3.1312537921999999E-2</v>
      </c>
      <c r="AD995" s="3">
        <v>1.1962400842000001</v>
      </c>
      <c r="AE995" s="3">
        <v>0.16820580474999999</v>
      </c>
      <c r="AF995" s="3">
        <v>-0.10673665791</v>
      </c>
      <c r="AG995" s="3">
        <v>6</v>
      </c>
      <c r="AH995" s="39">
        <v>1.5968772179000001E-2</v>
      </c>
      <c r="AI995" s="40">
        <v>0.45</v>
      </c>
    </row>
    <row r="996" spans="2:35" x14ac:dyDescent="0.2">
      <c r="B996" s="3" t="s">
        <v>1806</v>
      </c>
      <c r="C996" s="3" t="s">
        <v>1885</v>
      </c>
      <c r="D996" s="3" t="s">
        <v>1814</v>
      </c>
      <c r="E996" s="3" t="s">
        <v>1741</v>
      </c>
      <c r="F996" s="3" t="s">
        <v>1975</v>
      </c>
      <c r="G996" s="46">
        <v>45875</v>
      </c>
      <c r="H996" s="46">
        <v>43991</v>
      </c>
      <c r="I996" s="44">
        <v>2.78</v>
      </c>
      <c r="J996" s="44">
        <v>2.9</v>
      </c>
      <c r="L996" s="46">
        <v>45644</v>
      </c>
      <c r="M996" s="5">
        <v>483.45868000000002</v>
      </c>
      <c r="N996" s="5">
        <v>198.58296870000001</v>
      </c>
      <c r="Q996" s="38">
        <v>1.8315018315000001E-2</v>
      </c>
      <c r="R996" s="38">
        <v>1.1033129690999999E-2</v>
      </c>
      <c r="S996" s="38">
        <v>0.51912568305999995</v>
      </c>
      <c r="T996" s="38">
        <v>0.50866122416000004</v>
      </c>
      <c r="U996" s="38">
        <v>0.97163120567000005</v>
      </c>
      <c r="V996" s="38">
        <v>0.76074882522999998</v>
      </c>
      <c r="W996" s="38">
        <v>2.1537152581000001</v>
      </c>
      <c r="X996" s="38">
        <v>1.6230109960000001</v>
      </c>
      <c r="Y996" s="38">
        <v>0.32380952381</v>
      </c>
      <c r="Z996" s="38">
        <v>0.24501674018</v>
      </c>
      <c r="AB996" s="3">
        <v>1.1560596252999999</v>
      </c>
      <c r="AC996" s="3">
        <v>0.14016582942</v>
      </c>
      <c r="AD996" s="3">
        <v>1.9880223878000001</v>
      </c>
      <c r="AE996" s="3">
        <v>0.55544033775000001</v>
      </c>
      <c r="AF996" s="3">
        <v>-0.37619047619000001</v>
      </c>
      <c r="AG996" s="3">
        <v>7</v>
      </c>
      <c r="AH996" s="39">
        <v>0</v>
      </c>
      <c r="AI996" s="40">
        <v>0</v>
      </c>
    </row>
    <row r="997" spans="2:35" x14ac:dyDescent="0.2">
      <c r="B997" s="3" t="s">
        <v>22</v>
      </c>
      <c r="C997" s="3" t="s">
        <v>699</v>
      </c>
      <c r="D997" s="3" t="s">
        <v>975</v>
      </c>
      <c r="E997" s="3" t="s">
        <v>1749</v>
      </c>
      <c r="F997" s="3" t="s">
        <v>2005</v>
      </c>
      <c r="G997" s="46">
        <v>45875</v>
      </c>
      <c r="H997" s="46">
        <v>40787</v>
      </c>
      <c r="I997" s="44">
        <v>3.11</v>
      </c>
      <c r="J997" s="44">
        <v>4.3198793705999998</v>
      </c>
      <c r="L997" s="46">
        <v>45523</v>
      </c>
      <c r="M997" s="5">
        <v>5640.8495800000001</v>
      </c>
      <c r="N997" s="5">
        <v>6392.3127969999996</v>
      </c>
      <c r="Q997" s="38">
        <v>1.6339869279999999E-2</v>
      </c>
      <c r="R997" s="38">
        <v>9.0579806565000004E-3</v>
      </c>
      <c r="S997" s="38">
        <v>-7.9881656805000006E-2</v>
      </c>
      <c r="T997" s="38">
        <v>-9.0346115705999999E-2</v>
      </c>
      <c r="U997" s="38">
        <v>-0.18247495082000001</v>
      </c>
      <c r="V997" s="38">
        <v>-0.39335733126</v>
      </c>
      <c r="W997" s="38">
        <v>0.29111264425</v>
      </c>
      <c r="X997" s="38">
        <v>-0.23959161779999999</v>
      </c>
      <c r="Y997" s="38">
        <v>0.2153909299</v>
      </c>
      <c r="Z997" s="38">
        <v>0.13659814627</v>
      </c>
      <c r="AB997" s="3">
        <v>0.40513797643999999</v>
      </c>
      <c r="AC997" s="3">
        <v>4.1893110496000002E-2</v>
      </c>
      <c r="AD997" s="3">
        <v>-0.37666162865000002</v>
      </c>
      <c r="AE997" s="3">
        <v>0.15087719297999999</v>
      </c>
      <c r="AF997" s="3">
        <v>-0.18508287293</v>
      </c>
      <c r="AG997" s="3">
        <v>6</v>
      </c>
      <c r="AH997" s="39">
        <v>3.0884303796999999E-2</v>
      </c>
      <c r="AI997" s="40">
        <v>0.121993</v>
      </c>
    </row>
    <row r="998" spans="2:35" x14ac:dyDescent="0.2">
      <c r="B998" s="3" t="s">
        <v>3015</v>
      </c>
      <c r="C998" s="3" t="s">
        <v>3134</v>
      </c>
      <c r="D998" s="3" t="s">
        <v>3186</v>
      </c>
      <c r="E998" s="3" t="s">
        <v>1761</v>
      </c>
      <c r="F998" s="3" t="s">
        <v>1960</v>
      </c>
      <c r="G998" s="46">
        <v>45875</v>
      </c>
      <c r="H998" s="46">
        <v>45670</v>
      </c>
      <c r="I998" s="44">
        <v>3</v>
      </c>
      <c r="M998" s="5">
        <v>7730.6310000000003</v>
      </c>
      <c r="N998" s="5">
        <v>1947.8955804</v>
      </c>
      <c r="Q998" s="38">
        <v>2.0408163266E-2</v>
      </c>
      <c r="R998" s="38">
        <v>1.3126274641E-2</v>
      </c>
      <c r="S998" s="38">
        <v>0.32158590308000001</v>
      </c>
      <c r="T998" s="38">
        <v>0.31112144417999998</v>
      </c>
      <c r="AE998" s="3">
        <v>0.30641330166000003</v>
      </c>
      <c r="AF998" s="3">
        <v>-0.52447552448000001</v>
      </c>
    </row>
    <row r="999" spans="2:35" x14ac:dyDescent="0.2">
      <c r="B999" s="3" t="s">
        <v>370</v>
      </c>
    </row>
    <row r="1000" spans="2:35" x14ac:dyDescent="0.2">
      <c r="B1000" s="3" t="s">
        <v>1269</v>
      </c>
    </row>
    <row r="1001" spans="2:35" x14ac:dyDescent="0.2">
      <c r="B1001" s="3" t="s">
        <v>371</v>
      </c>
    </row>
    <row r="1002" spans="2:35" x14ac:dyDescent="0.2">
      <c r="B1002" s="3" t="s">
        <v>2119</v>
      </c>
    </row>
    <row r="1003" spans="2:35" x14ac:dyDescent="0.2">
      <c r="B1003" s="3" t="s">
        <v>1270</v>
      </c>
    </row>
    <row r="1004" spans="2:35" x14ac:dyDescent="0.2">
      <c r="B1004" s="3" t="s">
        <v>1272</v>
      </c>
    </row>
    <row r="1005" spans="2:35" x14ac:dyDescent="0.2">
      <c r="B1005" s="3" t="s">
        <v>2139</v>
      </c>
    </row>
    <row r="1006" spans="2:35" x14ac:dyDescent="0.2">
      <c r="B1006" s="3" t="s">
        <v>1273</v>
      </c>
    </row>
    <row r="1007" spans="2:35" x14ac:dyDescent="0.2">
      <c r="B1007" s="3" t="s">
        <v>1274</v>
      </c>
    </row>
    <row r="1008" spans="2:35" x14ac:dyDescent="0.2">
      <c r="B1008" s="3" t="s">
        <v>372</v>
      </c>
    </row>
    <row r="1009" spans="2:2" x14ac:dyDescent="0.2">
      <c r="B1009" s="3" t="s">
        <v>23</v>
      </c>
    </row>
    <row r="1010" spans="2:2" x14ac:dyDescent="0.2">
      <c r="B1010" s="3" t="s">
        <v>2166</v>
      </c>
    </row>
    <row r="1011" spans="2:2" x14ac:dyDescent="0.2">
      <c r="B1011" s="3" t="s">
        <v>3016</v>
      </c>
    </row>
    <row r="1012" spans="2:2" x14ac:dyDescent="0.2">
      <c r="B1012" s="3" t="s">
        <v>1886</v>
      </c>
    </row>
    <row r="1013" spans="2:2" x14ac:dyDescent="0.2">
      <c r="B1013" s="3" t="s">
        <v>2540</v>
      </c>
    </row>
    <row r="1014" spans="2:2" x14ac:dyDescent="0.2">
      <c r="B1014" s="3" t="s">
        <v>2140</v>
      </c>
    </row>
    <row r="1015" spans="2:2" x14ac:dyDescent="0.2">
      <c r="B1015" s="3" t="s">
        <v>373</v>
      </c>
    </row>
    <row r="1016" spans="2:2" x14ac:dyDescent="0.2">
      <c r="B1016" s="3" t="s">
        <v>1276</v>
      </c>
    </row>
    <row r="1017" spans="2:2" x14ac:dyDescent="0.2">
      <c r="B1017" s="3" t="s">
        <v>137</v>
      </c>
    </row>
    <row r="1018" spans="2:2" x14ac:dyDescent="0.2">
      <c r="B1018" s="3" t="s">
        <v>374</v>
      </c>
    </row>
    <row r="1019" spans="2:2" x14ac:dyDescent="0.2">
      <c r="B1019" s="3" t="s">
        <v>1277</v>
      </c>
    </row>
    <row r="1020" spans="2:2" x14ac:dyDescent="0.2">
      <c r="B1020" s="3" t="s">
        <v>2541</v>
      </c>
    </row>
    <row r="1021" spans="2:2" x14ac:dyDescent="0.2">
      <c r="B1021" s="3" t="s">
        <v>1920</v>
      </c>
    </row>
    <row r="1022" spans="2:2" x14ac:dyDescent="0.2">
      <c r="B1022" s="3" t="s">
        <v>2053</v>
      </c>
    </row>
    <row r="1023" spans="2:2" x14ac:dyDescent="0.2">
      <c r="B1023" s="3" t="s">
        <v>1278</v>
      </c>
    </row>
    <row r="1024" spans="2:2" x14ac:dyDescent="0.2">
      <c r="B1024" s="3" t="s">
        <v>375</v>
      </c>
    </row>
    <row r="1025" spans="2:2" x14ac:dyDescent="0.2">
      <c r="B1025" s="3" t="s">
        <v>2406</v>
      </c>
    </row>
    <row r="1026" spans="2:2" x14ac:dyDescent="0.2">
      <c r="B1026" s="3" t="s">
        <v>2026</v>
      </c>
    </row>
    <row r="1027" spans="2:2" x14ac:dyDescent="0.2">
      <c r="B1027" s="3" t="s">
        <v>2407</v>
      </c>
    </row>
    <row r="1028" spans="2:2" x14ac:dyDescent="0.2">
      <c r="B1028" s="3" t="s">
        <v>376</v>
      </c>
    </row>
    <row r="1029" spans="2:2" x14ac:dyDescent="0.2">
      <c r="B1029" s="3" t="s">
        <v>1901</v>
      </c>
    </row>
    <row r="1030" spans="2:2" x14ac:dyDescent="0.2">
      <c r="B1030" s="3" t="s">
        <v>977</v>
      </c>
    </row>
    <row r="1031" spans="2:2" x14ac:dyDescent="0.2">
      <c r="B1031" s="3" t="s">
        <v>1279</v>
      </c>
    </row>
    <row r="1032" spans="2:2" x14ac:dyDescent="0.2">
      <c r="B1032" s="3" t="s">
        <v>377</v>
      </c>
    </row>
    <row r="1033" spans="2:2" x14ac:dyDescent="0.2">
      <c r="B1033" s="3" t="s">
        <v>2640</v>
      </c>
    </row>
    <row r="1034" spans="2:2" x14ac:dyDescent="0.2">
      <c r="B1034" s="3" t="s">
        <v>2234</v>
      </c>
    </row>
    <row r="1035" spans="2:2" x14ac:dyDescent="0.2">
      <c r="B1035" s="3" t="s">
        <v>1280</v>
      </c>
    </row>
    <row r="1036" spans="2:2" x14ac:dyDescent="0.2">
      <c r="B1036" s="3" t="s">
        <v>2193</v>
      </c>
    </row>
    <row r="1037" spans="2:2" x14ac:dyDescent="0.2">
      <c r="B1037" s="3" t="s">
        <v>2542</v>
      </c>
    </row>
    <row r="1038" spans="2:2" x14ac:dyDescent="0.2">
      <c r="B1038" s="3" t="s">
        <v>2641</v>
      </c>
    </row>
    <row r="1039" spans="2:2" x14ac:dyDescent="0.2">
      <c r="B1039" s="3" t="s">
        <v>378</v>
      </c>
    </row>
    <row r="1040" spans="2:2" x14ac:dyDescent="0.2">
      <c r="B1040" s="3" t="s">
        <v>2167</v>
      </c>
    </row>
    <row r="1041" spans="2:2" x14ac:dyDescent="0.2">
      <c r="B1041" s="3" t="s">
        <v>1281</v>
      </c>
    </row>
    <row r="1042" spans="2:2" x14ac:dyDescent="0.2">
      <c r="B1042" s="3" t="s">
        <v>2642</v>
      </c>
    </row>
    <row r="1043" spans="2:2" x14ac:dyDescent="0.2">
      <c r="B1043" s="3" t="s">
        <v>1282</v>
      </c>
    </row>
    <row r="1044" spans="2:2" x14ac:dyDescent="0.2">
      <c r="B1044" s="3" t="s">
        <v>379</v>
      </c>
    </row>
    <row r="1045" spans="2:2" x14ac:dyDescent="0.2">
      <c r="B1045" s="3" t="s">
        <v>2862</v>
      </c>
    </row>
    <row r="1046" spans="2:2" x14ac:dyDescent="0.2">
      <c r="B1046" s="3" t="s">
        <v>2863</v>
      </c>
    </row>
    <row r="1047" spans="2:2" x14ac:dyDescent="0.2">
      <c r="B1047" s="3" t="s">
        <v>380</v>
      </c>
    </row>
    <row r="1048" spans="2:2" x14ac:dyDescent="0.2">
      <c r="B1048" s="3" t="s">
        <v>1283</v>
      </c>
    </row>
    <row r="1049" spans="2:2" x14ac:dyDescent="0.2">
      <c r="B1049" s="3" t="s">
        <v>381</v>
      </c>
    </row>
    <row r="1050" spans="2:2" x14ac:dyDescent="0.2">
      <c r="B1050" s="3" t="s">
        <v>2356</v>
      </c>
    </row>
    <row r="1051" spans="2:2" x14ac:dyDescent="0.2">
      <c r="B1051" s="3" t="s">
        <v>2864</v>
      </c>
    </row>
    <row r="1052" spans="2:2" x14ac:dyDescent="0.2">
      <c r="B1052" s="3" t="s">
        <v>382</v>
      </c>
    </row>
    <row r="1053" spans="2:2" x14ac:dyDescent="0.2">
      <c r="B1053" s="3" t="s">
        <v>1284</v>
      </c>
    </row>
    <row r="1054" spans="2:2" x14ac:dyDescent="0.2">
      <c r="B1054" s="3" t="s">
        <v>383</v>
      </c>
    </row>
    <row r="1055" spans="2:2" x14ac:dyDescent="0.2">
      <c r="B1055" s="3" t="s">
        <v>384</v>
      </c>
    </row>
    <row r="1056" spans="2:2" x14ac:dyDescent="0.2">
      <c r="B1056" s="3" t="s">
        <v>2865</v>
      </c>
    </row>
    <row r="1057" spans="2:2" x14ac:dyDescent="0.2">
      <c r="B1057" s="3" t="s">
        <v>1285</v>
      </c>
    </row>
    <row r="1058" spans="2:2" x14ac:dyDescent="0.2">
      <c r="B1058" s="3" t="s">
        <v>385</v>
      </c>
    </row>
    <row r="1059" spans="2:2" x14ac:dyDescent="0.2">
      <c r="B1059" s="3" t="s">
        <v>1209</v>
      </c>
    </row>
    <row r="1060" spans="2:2" x14ac:dyDescent="0.2">
      <c r="B1060" s="3" t="s">
        <v>1215</v>
      </c>
    </row>
    <row r="1061" spans="2:2" x14ac:dyDescent="0.2">
      <c r="B1061" s="3" t="s">
        <v>2866</v>
      </c>
    </row>
    <row r="1062" spans="2:2" x14ac:dyDescent="0.2">
      <c r="B1062" s="3" t="s">
        <v>1286</v>
      </c>
    </row>
    <row r="1063" spans="2:2" x14ac:dyDescent="0.2">
      <c r="B1063" s="3" t="s">
        <v>2479</v>
      </c>
    </row>
    <row r="1064" spans="2:2" x14ac:dyDescent="0.2">
      <c r="B1064" s="3" t="s">
        <v>386</v>
      </c>
    </row>
    <row r="1065" spans="2:2" x14ac:dyDescent="0.2">
      <c r="B1065" s="3" t="s">
        <v>1287</v>
      </c>
    </row>
    <row r="1066" spans="2:2" x14ac:dyDescent="0.2">
      <c r="B1066" s="3" t="s">
        <v>1902</v>
      </c>
    </row>
    <row r="1067" spans="2:2" x14ac:dyDescent="0.2">
      <c r="B1067" s="3" t="s">
        <v>1288</v>
      </c>
    </row>
    <row r="1068" spans="2:2" x14ac:dyDescent="0.2">
      <c r="B1068" s="3" t="s">
        <v>1289</v>
      </c>
    </row>
    <row r="1069" spans="2:2" x14ac:dyDescent="0.2">
      <c r="B1069" s="3" t="s">
        <v>1163</v>
      </c>
    </row>
    <row r="1070" spans="2:2" x14ac:dyDescent="0.2">
      <c r="B1070" s="3" t="s">
        <v>1921</v>
      </c>
    </row>
    <row r="1071" spans="2:2" x14ac:dyDescent="0.2">
      <c r="B1071" s="3" t="s">
        <v>387</v>
      </c>
    </row>
    <row r="1072" spans="2:2" x14ac:dyDescent="0.2">
      <c r="B1072" s="3" t="s">
        <v>2543</v>
      </c>
    </row>
    <row r="1073" spans="2:2" x14ac:dyDescent="0.2">
      <c r="B1073" s="3" t="s">
        <v>2028</v>
      </c>
    </row>
    <row r="1074" spans="2:2" x14ac:dyDescent="0.2">
      <c r="B1074" s="3" t="s">
        <v>388</v>
      </c>
    </row>
    <row r="1075" spans="2:2" x14ac:dyDescent="0.2">
      <c r="B1075" s="3" t="s">
        <v>389</v>
      </c>
    </row>
    <row r="1076" spans="2:2" x14ac:dyDescent="0.2">
      <c r="B1076" s="3" t="s">
        <v>2867</v>
      </c>
    </row>
    <row r="1077" spans="2:2" x14ac:dyDescent="0.2">
      <c r="B1077" s="3" t="s">
        <v>390</v>
      </c>
    </row>
    <row r="1078" spans="2:2" x14ac:dyDescent="0.2">
      <c r="B1078" s="3" t="s">
        <v>2868</v>
      </c>
    </row>
    <row r="1079" spans="2:2" x14ac:dyDescent="0.2">
      <c r="B1079" s="3" t="s">
        <v>3017</v>
      </c>
    </row>
    <row r="1080" spans="2:2" x14ac:dyDescent="0.2">
      <c r="B1080" s="3" t="s">
        <v>1290</v>
      </c>
    </row>
    <row r="1081" spans="2:2" x14ac:dyDescent="0.2">
      <c r="B1081" s="3" t="s">
        <v>2869</v>
      </c>
    </row>
    <row r="1082" spans="2:2" x14ac:dyDescent="0.2">
      <c r="B1082" s="3" t="s">
        <v>1291</v>
      </c>
    </row>
    <row r="1083" spans="2:2" x14ac:dyDescent="0.2">
      <c r="B1083" s="3" t="s">
        <v>1292</v>
      </c>
    </row>
    <row r="1084" spans="2:2" x14ac:dyDescent="0.2">
      <c r="B1084" s="3" t="s">
        <v>2870</v>
      </c>
    </row>
    <row r="1085" spans="2:2" x14ac:dyDescent="0.2">
      <c r="B1085" s="3" t="s">
        <v>2235</v>
      </c>
    </row>
    <row r="1086" spans="2:2" x14ac:dyDescent="0.2">
      <c r="B1086" s="3" t="s">
        <v>2091</v>
      </c>
    </row>
    <row r="1087" spans="2:2" x14ac:dyDescent="0.2">
      <c r="B1087" s="3" t="s">
        <v>3018</v>
      </c>
    </row>
    <row r="1088" spans="2:2" x14ac:dyDescent="0.2">
      <c r="B1088" s="3" t="s">
        <v>2131</v>
      </c>
    </row>
    <row r="1089" spans="2:2" x14ac:dyDescent="0.2">
      <c r="B1089" s="3" t="s">
        <v>1293</v>
      </c>
    </row>
    <row r="1090" spans="2:2" x14ac:dyDescent="0.2">
      <c r="B1090" s="3" t="s">
        <v>2871</v>
      </c>
    </row>
    <row r="1091" spans="2:2" x14ac:dyDescent="0.2">
      <c r="B1091" s="3" t="s">
        <v>2766</v>
      </c>
    </row>
    <row r="1092" spans="2:2" x14ac:dyDescent="0.2">
      <c r="B1092" s="3" t="s">
        <v>1294</v>
      </c>
    </row>
    <row r="1093" spans="2:2" x14ac:dyDescent="0.2">
      <c r="B1093" s="3" t="s">
        <v>2643</v>
      </c>
    </row>
    <row r="1094" spans="2:2" x14ac:dyDescent="0.2">
      <c r="B1094" s="3" t="s">
        <v>391</v>
      </c>
    </row>
    <row r="1095" spans="2:2" x14ac:dyDescent="0.2">
      <c r="B1095" s="3" t="s">
        <v>392</v>
      </c>
    </row>
  </sheetData>
  <conditionalFormatting sqref="B6:O898 Q6:Z898 AB6:AI898">
    <cfRule type="expression" dxfId="0" priority="7">
      <formula>MOD(ROW(),2)</formula>
    </cfRule>
  </conditionalFormatting>
  <dataValidations disablePrompts="1" count="1">
    <dataValidation type="list" allowBlank="1" showInputMessage="1" showErrorMessage="1" sqref="C3" xr:uid="{00000000-0002-0000-0000-000000000000}">
      <formula1>"Units,Thousands,Millions,Billions"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85725</xdr:colOff>
                <xdr:row>0</xdr:row>
                <xdr:rowOff>28575</xdr:rowOff>
              </from>
              <to>
                <xdr:col>2</xdr:col>
                <xdr:colOff>1019175</xdr:colOff>
                <xdr:row>0</xdr:row>
                <xdr:rowOff>466725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 Mª Silva</dc:creator>
  <cp:lastModifiedBy>Emery Ventura</cp:lastModifiedBy>
  <dcterms:created xsi:type="dcterms:W3CDTF">2018-10-07T16:21:32Z</dcterms:created>
  <dcterms:modified xsi:type="dcterms:W3CDTF">2025-08-07T14:31:58Z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1439042372</vt:lpwstr>
  </property>
  <property fmtid="{D5CDD505-2E9C-101B-9397-08002B2CF9AE}" pid="3" name="EcoUpdateMessage">
    <vt:lpwstr>2025/08/07-13:59:32</vt:lpwstr>
  </property>
  <property fmtid="{D5CDD505-2E9C-101B-9397-08002B2CF9AE}" pid="4" name="EcoUpdateStatus">
    <vt:lpwstr>2025-08-06=BRA:St,ME,Fd,TP;USA:St,ME;ARG:St,ME,Fd,TP;MEX:St,ME,Fd,TP;CHL:St,ME,Fd;COL:St,ME;SAU:St|2022-10-17=USA:TP|2021-11-17=CHL:TP|2014-02-26=VEN:St|2002-11-08=JPN:St|2025-07-30=GBR:St,ME|2016-08-18=NNN:St|2025-08-05=COL:Fd;PER:St,ME|2025-08-04=PER:Fd,TP|2007-01-31=ESP:St|2003-01-29=CHN:St|2003-01-28=TWN:St|2003-01-30=HKG:St;KOR:St|2023-01-19=OTH:St|2025-06-24=PAN:St|2024-06-24=SAU:ME</vt:lpwstr>
  </property>
</Properties>
</file>