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laine.dornelles\Desktop\MGS\MGS 2020\MGS2ºQ\"/>
    </mc:Choice>
  </mc:AlternateContent>
  <xr:revisionPtr revIDLastSave="0" documentId="8_{9BA20689-4074-4CCD-B7E8-1E25CA271DBA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eceitas por fontes" sheetId="5" r:id="rId1"/>
    <sheet name="Despesas por fontes" sheetId="7" r:id="rId2"/>
    <sheet name="Natureza da despesa" sheetId="8" r:id="rId3"/>
  </sheets>
  <externalReferences>
    <externalReference r:id="rId4"/>
  </externalReferences>
  <calcPr calcId="181029" iterateDelta="1E-4"/>
</workbook>
</file>

<file path=xl/calcChain.xml><?xml version="1.0" encoding="utf-8"?>
<calcChain xmlns="http://schemas.openxmlformats.org/spreadsheetml/2006/main">
  <c r="E8" i="8" l="1"/>
  <c r="E6" i="8"/>
  <c r="E5" i="8"/>
  <c r="E4" i="8"/>
  <c r="E3" i="8"/>
  <c r="E2" i="8"/>
  <c r="C54" i="7"/>
  <c r="C53" i="7"/>
  <c r="C52" i="7"/>
  <c r="C51" i="7"/>
  <c r="C50" i="7"/>
  <c r="C48" i="7"/>
  <c r="C46" i="7"/>
  <c r="C45" i="7"/>
  <c r="C44" i="7"/>
  <c r="C42" i="7"/>
  <c r="C41" i="7"/>
  <c r="C39" i="7"/>
  <c r="C38" i="7"/>
  <c r="C37" i="7"/>
  <c r="C36" i="7"/>
  <c r="C35" i="7"/>
  <c r="C34" i="7"/>
  <c r="C31" i="7"/>
  <c r="C30" i="7"/>
  <c r="C28" i="7"/>
  <c r="C26" i="7"/>
  <c r="C25" i="7"/>
  <c r="C23" i="7"/>
  <c r="C21" i="7"/>
  <c r="C20" i="7"/>
  <c r="C19" i="7"/>
  <c r="C18" i="7"/>
  <c r="C17" i="7"/>
  <c r="C16" i="7"/>
  <c r="C15" i="7"/>
  <c r="C13" i="7"/>
  <c r="C10" i="7"/>
  <c r="C9" i="7"/>
  <c r="C8" i="7"/>
  <c r="D35" i="5"/>
  <c r="D36" i="5"/>
  <c r="E36" i="5" s="1"/>
  <c r="D37" i="5"/>
  <c r="D38" i="5"/>
  <c r="E38" i="5" s="1"/>
  <c r="D39" i="5"/>
  <c r="D41" i="5"/>
  <c r="D42" i="5"/>
  <c r="E42" i="5" s="1"/>
  <c r="D44" i="5"/>
  <c r="E44" i="5" s="1"/>
  <c r="D45" i="5"/>
  <c r="D46" i="5"/>
  <c r="E46" i="5" s="1"/>
  <c r="D48" i="5"/>
  <c r="D50" i="5"/>
  <c r="E50" i="5" s="1"/>
  <c r="D51" i="5"/>
  <c r="D52" i="5"/>
  <c r="E52" i="5" s="1"/>
  <c r="D53" i="5"/>
  <c r="D54" i="5"/>
  <c r="E19" i="5" s="1"/>
  <c r="D34" i="5"/>
  <c r="D30" i="5"/>
  <c r="E30" i="5" s="1"/>
  <c r="D31" i="5"/>
  <c r="D26" i="5"/>
  <c r="E26" i="5" s="1"/>
  <c r="D28" i="5"/>
  <c r="D25" i="5"/>
  <c r="D16" i="5"/>
  <c r="E16" i="5" s="1"/>
  <c r="D17" i="5"/>
  <c r="E17" i="5" s="1"/>
  <c r="D18" i="5"/>
  <c r="E18" i="5" s="1"/>
  <c r="D19" i="5"/>
  <c r="D20" i="5"/>
  <c r="E20" i="5" s="1"/>
  <c r="D21" i="5"/>
  <c r="E21" i="5" s="1"/>
  <c r="D23" i="5"/>
  <c r="E23" i="5" s="1"/>
  <c r="D15" i="5"/>
  <c r="D13" i="5"/>
  <c r="E13" i="5" s="1"/>
  <c r="D9" i="5"/>
  <c r="E9" i="5" s="1"/>
  <c r="D10" i="5"/>
  <c r="D8" i="5"/>
  <c r="E9" i="8" l="1"/>
  <c r="G4" i="8" s="1"/>
  <c r="E8" i="5"/>
  <c r="E31" i="5"/>
  <c r="E34" i="5"/>
  <c r="E54" i="5"/>
  <c r="E10" i="5"/>
  <c r="E28" i="5"/>
  <c r="E35" i="5"/>
  <c r="E39" i="5"/>
  <c r="E45" i="5"/>
  <c r="E51" i="5"/>
  <c r="E15" i="5"/>
  <c r="E25" i="5"/>
  <c r="E37" i="5"/>
  <c r="E41" i="5"/>
  <c r="E48" i="5"/>
  <c r="E53" i="5"/>
  <c r="G2" i="8" l="1"/>
  <c r="G8" i="8"/>
  <c r="G6" i="8"/>
  <c r="G3" i="8"/>
  <c r="G5" i="8"/>
  <c r="G7" i="8"/>
  <c r="G9" i="8"/>
</calcChain>
</file>

<file path=xl/sharedStrings.xml><?xml version="1.0" encoding="utf-8"?>
<sst xmlns="http://schemas.openxmlformats.org/spreadsheetml/2006/main" count="136" uniqueCount="72">
  <si>
    <r>
      <rPr>
        <sz val="10"/>
        <rFont val="Arial"/>
        <family val="2"/>
      </rPr>
      <t xml:space="preserve">Secretaria Estadual da Saúde - Fundo Estadual de Saúde
</t>
    </r>
    <r>
      <rPr>
        <b/>
        <sz val="10"/>
        <rFont val="Arial"/>
        <family val="2"/>
      </rPr>
      <t>EXECUÇÃO DA RECEITA E DESPESA</t>
    </r>
  </si>
  <si>
    <r>
      <rPr>
        <sz val="10"/>
        <rFont val="Arial"/>
        <family val="2"/>
      </rPr>
      <t xml:space="preserve">RMGS001
</t>
    </r>
    <r>
      <rPr>
        <sz val="10"/>
        <rFont val="Arial"/>
        <family val="2"/>
      </rPr>
      <t>Emitido em: 29/10/20 16:16</t>
    </r>
  </si>
  <si>
    <r>
      <rPr>
        <b/>
        <sz val="7"/>
        <rFont val="Arial"/>
        <family val="2"/>
      </rPr>
      <t>RECEITAS</t>
    </r>
  </si>
  <si>
    <r>
      <rPr>
        <b/>
        <sz val="7"/>
        <rFont val="Arial"/>
        <family val="2"/>
      </rPr>
      <t>RENDIMENTOS</t>
    </r>
  </si>
  <si>
    <r>
      <rPr>
        <b/>
        <sz val="7"/>
        <rFont val="Arial"/>
        <family val="2"/>
      </rPr>
      <t>DESPESAS</t>
    </r>
  </si>
  <si>
    <r>
      <rPr>
        <b/>
        <sz val="8"/>
        <rFont val="Arial"/>
        <family val="2"/>
      </rPr>
      <t>FONTE MUNICIPAL</t>
    </r>
  </si>
  <si>
    <r>
      <rPr>
        <b/>
        <sz val="8"/>
        <rFont val="Arial"/>
        <family val="2"/>
      </rPr>
      <t>Recursos Municipais Aplicados em Saúde</t>
    </r>
  </si>
  <si>
    <r>
      <rPr>
        <sz val="8"/>
        <rFont val="Arial"/>
        <family val="2"/>
      </rPr>
      <t>40 - Ações e Serviços Públicos de Saúde - ASPS</t>
    </r>
  </si>
  <si>
    <r>
      <rPr>
        <sz val="8"/>
        <rFont val="Arial"/>
        <family val="2"/>
      </rPr>
      <t>4001 - Outras receitas aplicadas em Saúde</t>
    </r>
  </si>
  <si>
    <r>
      <rPr>
        <b/>
        <sz val="8"/>
        <rFont val="Arial"/>
        <family val="2"/>
      </rPr>
      <t>SUBTOTAL</t>
    </r>
  </si>
  <si>
    <r>
      <rPr>
        <b/>
        <sz val="8"/>
        <rFont val="Arial"/>
        <family val="2"/>
      </rPr>
      <t>FONTE ESTADUAL</t>
    </r>
  </si>
  <si>
    <r>
      <rPr>
        <b/>
        <sz val="8"/>
        <rFont val="Arial"/>
        <family val="2"/>
      </rPr>
      <t>Assistência Farmacêutica</t>
    </r>
  </si>
  <si>
    <r>
      <rPr>
        <sz val="8"/>
        <rFont val="Arial"/>
        <family val="2"/>
      </rPr>
      <t>4050 - Farmácia Básica</t>
    </r>
  </si>
  <si>
    <r>
      <rPr>
        <b/>
        <sz val="8"/>
        <rFont val="Arial"/>
        <family val="2"/>
      </rPr>
      <t>Atenção Básica</t>
    </r>
  </si>
  <si>
    <r>
      <rPr>
        <sz val="8"/>
        <rFont val="Arial"/>
        <family val="2"/>
      </rPr>
      <t>4011 - Atenção Básica</t>
    </r>
  </si>
  <si>
    <r>
      <rPr>
        <sz val="8"/>
        <rFont val="Arial"/>
        <family val="2"/>
      </rPr>
      <t>4090 - PSF</t>
    </r>
  </si>
  <si>
    <r>
      <rPr>
        <sz val="8"/>
        <rFont val="Arial"/>
        <family val="2"/>
      </rPr>
      <t>4091 - Ações sócio-educativas</t>
    </r>
  </si>
  <si>
    <r>
      <rPr>
        <sz val="8"/>
        <rFont val="Arial"/>
        <family val="2"/>
      </rPr>
      <t>4100 - PSF indígena</t>
    </r>
  </si>
  <si>
    <r>
      <rPr>
        <sz val="8"/>
        <rFont val="Arial"/>
        <family val="2"/>
      </rPr>
      <t>4121 - Saúde Prisional</t>
    </r>
  </si>
  <si>
    <r>
      <rPr>
        <sz val="8"/>
        <rFont val="Arial"/>
        <family val="2"/>
      </rPr>
      <t>4122 - Saude Preventiva e Curativa AIDS</t>
    </r>
  </si>
  <si>
    <r>
      <rPr>
        <sz val="8"/>
        <rFont val="Arial"/>
        <family val="2"/>
      </rPr>
      <t>4160 - Primeira Infância Melhor - PIM</t>
    </r>
  </si>
  <si>
    <r>
      <rPr>
        <b/>
        <sz val="8"/>
        <rFont val="Arial"/>
        <family val="2"/>
      </rPr>
      <t>Consulta Popular</t>
    </r>
  </si>
  <si>
    <r>
      <rPr>
        <sz val="8"/>
        <rFont val="Arial"/>
        <family val="2"/>
      </rPr>
      <t>4245 - Regionalização -aquisição equiptos para</t>
    </r>
  </si>
  <si>
    <r>
      <rPr>
        <b/>
        <sz val="8"/>
        <rFont val="Arial"/>
        <family val="2"/>
      </rPr>
      <t>Média e Alta Complexidade</t>
    </r>
  </si>
  <si>
    <r>
      <rPr>
        <sz val="8"/>
        <rFont val="Arial"/>
        <family val="2"/>
      </rPr>
      <t>4170 - SAMU/UPA</t>
    </r>
  </si>
  <si>
    <r>
      <rPr>
        <sz val="8"/>
        <rFont val="Arial"/>
        <family val="2"/>
      </rPr>
      <t>4220 - CAPS</t>
    </r>
  </si>
  <si>
    <r>
      <rPr>
        <b/>
        <sz val="8"/>
        <rFont val="Arial"/>
        <family val="2"/>
      </rPr>
      <t>TC ou Portaria SES</t>
    </r>
  </si>
  <si>
    <r>
      <rPr>
        <sz val="8"/>
        <rFont val="Arial"/>
        <family val="2"/>
      </rPr>
      <t>4292 - Aquisição de veículos</t>
    </r>
  </si>
  <si>
    <r>
      <rPr>
        <b/>
        <sz val="8"/>
        <rFont val="Arial"/>
        <family val="2"/>
      </rPr>
      <t>Vigilância em Saúde</t>
    </r>
  </si>
  <si>
    <r>
      <rPr>
        <sz val="8"/>
        <rFont val="Arial"/>
        <family val="2"/>
      </rPr>
      <t>4190 - Vigilância em Saúde</t>
    </r>
  </si>
  <si>
    <r>
      <rPr>
        <b/>
        <sz val="8"/>
        <rFont val="Arial"/>
        <family val="2"/>
      </rPr>
      <t>FONTE FEDERAL</t>
    </r>
  </si>
  <si>
    <r>
      <rPr>
        <b/>
        <sz val="8"/>
        <rFont val="Arial"/>
        <family val="2"/>
      </rPr>
      <t>BLOCO DE CUSTEIO</t>
    </r>
  </si>
  <si>
    <r>
      <rPr>
        <sz val="8"/>
        <rFont val="Arial"/>
        <family val="2"/>
      </rPr>
      <t>4500 - Atenção Básica</t>
    </r>
  </si>
  <si>
    <r>
      <rPr>
        <sz val="8"/>
        <rFont val="Arial"/>
        <family val="2"/>
      </rPr>
      <t>4501 - MAC Ambulatorial e Hospitalar</t>
    </r>
  </si>
  <si>
    <r>
      <rPr>
        <sz val="8"/>
        <rFont val="Arial"/>
        <family val="2"/>
      </rPr>
      <t>4502 - Vigilância em Saúde</t>
    </r>
  </si>
  <si>
    <r>
      <rPr>
        <sz val="8"/>
        <rFont val="Arial"/>
        <family val="2"/>
      </rPr>
      <t>4503 - Assistência Farmacêutica</t>
    </r>
  </si>
  <si>
    <r>
      <rPr>
        <sz val="8"/>
        <rFont val="Arial"/>
        <family val="2"/>
      </rPr>
      <t>4504 - Gestão do SUS</t>
    </r>
  </si>
  <si>
    <r>
      <rPr>
        <sz val="8"/>
        <rFont val="Arial"/>
        <family val="2"/>
      </rPr>
      <t>4511 - Outras transferências</t>
    </r>
  </si>
  <si>
    <r>
      <rPr>
        <b/>
        <sz val="8"/>
        <rFont val="Arial"/>
        <family val="2"/>
      </rPr>
      <t>BLOCO DE INVESTIMENTO</t>
    </r>
  </si>
  <si>
    <r>
      <rPr>
        <sz val="8"/>
        <rFont val="Arial"/>
        <family val="2"/>
      </rPr>
      <t>4505 - Atenção Básica</t>
    </r>
  </si>
  <si>
    <r>
      <rPr>
        <sz val="8"/>
        <rFont val="Arial"/>
        <family val="2"/>
      </rPr>
      <t>4901 - Qualificação Gestão do SUS e</t>
    </r>
  </si>
  <si>
    <r>
      <rPr>
        <b/>
        <sz val="8"/>
        <rFont val="Arial"/>
        <family val="2"/>
      </rPr>
      <t>Emenda Parlamentar ou CONVÊNIO FUNASA</t>
    </r>
  </si>
  <si>
    <r>
      <rPr>
        <sz val="8"/>
        <rFont val="Arial"/>
        <family val="2"/>
      </rPr>
      <t>4931 - Aquisição Equipamentos e Material</t>
    </r>
  </si>
  <si>
    <r>
      <rPr>
        <sz val="8"/>
        <rFont val="Arial"/>
        <family val="2"/>
      </rPr>
      <t>4936 - Aquisição Unidade Móvel de Saúde</t>
    </r>
  </si>
  <si>
    <r>
      <rPr>
        <sz val="8"/>
        <rFont val="Arial"/>
        <family val="2"/>
      </rPr>
      <t>4998 - Sistema de Esgotamento Sanitário</t>
    </r>
  </si>
  <si>
    <r>
      <rPr>
        <b/>
        <sz val="8"/>
        <rFont val="Arial"/>
        <family val="2"/>
      </rPr>
      <t>Gestão do SUS</t>
    </r>
  </si>
  <si>
    <r>
      <rPr>
        <sz val="8"/>
        <rFont val="Arial"/>
        <family val="2"/>
      </rPr>
      <t>4900 - Educação em Saúde</t>
    </r>
  </si>
  <si>
    <r>
      <rPr>
        <b/>
        <sz val="8"/>
        <rFont val="Arial"/>
        <family val="2"/>
      </rPr>
      <t>Programa Federal</t>
    </r>
  </si>
  <si>
    <r>
      <rPr>
        <sz val="8"/>
        <rFont val="Arial"/>
        <family val="2"/>
      </rPr>
      <t>4621 - UPA- Construção e/ou Reforma</t>
    </r>
  </si>
  <si>
    <r>
      <rPr>
        <sz val="8"/>
        <rFont val="Arial"/>
        <family val="2"/>
      </rPr>
      <t>4929 - Academias da Saude- VAN - Construção e</t>
    </r>
  </si>
  <si>
    <r>
      <rPr>
        <sz val="8"/>
        <rFont val="Arial"/>
        <family val="2"/>
      </rPr>
      <t>4960 - Monit. da Situação Nutricional/Financ.</t>
    </r>
  </si>
  <si>
    <r>
      <rPr>
        <b/>
        <sz val="8"/>
        <rFont val="Arial"/>
        <family val="2"/>
      </rPr>
      <t>TOTAL</t>
    </r>
  </si>
  <si>
    <r>
      <rPr>
        <sz val="10"/>
        <rFont val="Arial"/>
        <family val="2"/>
      </rPr>
      <t>Página:    1   de   1</t>
    </r>
  </si>
  <si>
    <t>PERÍODO DE EXECUÇÃO: 01/05/2020 a 31/08/2020</t>
  </si>
  <si>
    <t>UNIDADE EXECUTORA: Prefeitura Municipal de Guaíba</t>
  </si>
  <si>
    <t>CRS: Porto Alegre -  2. CRS</t>
  </si>
  <si>
    <r>
      <rPr>
        <b/>
        <sz val="10"/>
        <rFont val="Arial"/>
        <family val="2"/>
      </rPr>
      <t>SITUAÇÃO DO PERÍODO</t>
    </r>
    <r>
      <rPr>
        <sz val="10"/>
        <rFont val="Arial"/>
        <family val="2"/>
      </rPr>
      <t xml:space="preserve">: </t>
    </r>
    <r>
      <rPr>
        <sz val="11"/>
        <rFont val="Arial"/>
        <family val="2"/>
      </rPr>
      <t>FECHADO</t>
    </r>
  </si>
  <si>
    <t>%</t>
  </si>
  <si>
    <t>RECEITAS TOTAL</t>
  </si>
  <si>
    <t>Fonte Municipal</t>
  </si>
  <si>
    <t>Fonte Estadual</t>
  </si>
  <si>
    <t>Fonte Federal</t>
  </si>
  <si>
    <t>4929 - Academias da Saude- VAN - Construção e</t>
  </si>
  <si>
    <t>NATUREZA DA DESPESA</t>
  </si>
  <si>
    <t>VALOR</t>
  </si>
  <si>
    <t>FOLHA E ENCARGOS</t>
  </si>
  <si>
    <t xml:space="preserve">MATERIAL DE CONSUMO </t>
  </si>
  <si>
    <t>MATERIAIS DE DISTRIBUICAO GRATUITA</t>
  </si>
  <si>
    <t>OUTROS SERVIÇOS DE TERCEIROS-</t>
  </si>
  <si>
    <t>SUBVENÇÕES SOCIAIS</t>
  </si>
  <si>
    <t>INDENIZACAO AUXILIO-ALIMENTACAO</t>
  </si>
  <si>
    <t>EQUIPAMENTOS E MATERIAIS PERMANENTES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</si>
</sst>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0"/>
      <color rgb="FF000000"/>
      <name val="Times New Roman"/>
      <charset val="204"/>
    </font>
    <font>
      <sz val="10"/>
      <name val="Arial"/>
    </font>
    <font>
      <b/>
      <sz val="7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9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43" fontId="0" fillId="0" borderId="0" xfId="1" applyFont="1" applyBorder="1" applyAlignment="1" applyProtection="1">
      <alignment horizontal="left" vertical="top"/>
    </xf>
    <xf numFmtId="0" fontId="11" fillId="0" borderId="1" xfId="0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 wrapText="1"/>
    </xf>
    <xf numFmtId="4" fontId="21" fillId="0" borderId="8" xfId="0" applyNumberFormat="1" applyFont="1" applyBorder="1" applyAlignment="1">
      <alignment horizontal="right" vertical="center"/>
    </xf>
    <xf numFmtId="43" fontId="21" fillId="0" borderId="0" xfId="1" applyFont="1" applyBorder="1" applyAlignment="1" applyProtection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RECEITAS POR FONTES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268196567310034"/>
          <c:y val="0.12220077196232823"/>
          <c:w val="0.64046748856090663"/>
          <c:h val="0.77740707117492669"/>
        </c:manualLayout>
      </c:layout>
      <c:pieChart>
        <c:varyColors val="1"/>
        <c:ser>
          <c:idx val="0"/>
          <c:order val="0"/>
          <c:tx>
            <c:strRef>
              <c:f>'Receitas por fontes'!$C$84</c:f>
              <c:strCache>
                <c:ptCount val="1"/>
                <c:pt idx="0">
                  <c:v>%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C9-408F-AE3B-909257E011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'Receitas por fontes'!$B$85:$B$87</c:f>
              <c:strCache>
                <c:ptCount val="3"/>
                <c:pt idx="0">
                  <c:v>Fonte Municipal</c:v>
                </c:pt>
                <c:pt idx="1">
                  <c:v>Fonte Estadual</c:v>
                </c:pt>
                <c:pt idx="2">
                  <c:v>Fonte Federal</c:v>
                </c:pt>
              </c:strCache>
            </c:strRef>
          </c:cat>
          <c:val>
            <c:numRef>
              <c:f>'Receitas por fontes'!$C$85:$C$87</c:f>
              <c:numCache>
                <c:formatCode>_(* #,##0.00_);_(* \(#,##0.00\);_(* "-"??_);_(@_)</c:formatCode>
                <c:ptCount val="3"/>
                <c:pt idx="0">
                  <c:v>72.069999999999993</c:v>
                </c:pt>
                <c:pt idx="1">
                  <c:v>6.3</c:v>
                </c:pt>
                <c:pt idx="2">
                  <c:v>21.63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408F-AE3B-909257E0118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63774559725776"/>
          <c:y val="0.92823492357572945"/>
          <c:w val="0.53297266863724047"/>
          <c:h val="5.2941547012505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DESPESAS POR FONTES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218926123007012"/>
          <c:y val="0.11746699018169507"/>
          <c:w val="0.61932819503358527"/>
          <c:h val="0.78576226420008177"/>
        </c:manualLayout>
      </c:layout>
      <c:pieChart>
        <c:varyColors val="1"/>
        <c:ser>
          <c:idx val="0"/>
          <c:order val="0"/>
          <c:tx>
            <c:strRef>
              <c:f>'Despesas por fontes'!$F$67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71C-41BA-B7E5-1B0139581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'Despesas por fontes'!$E$68:$E$70</c:f>
              <c:strCache>
                <c:ptCount val="3"/>
                <c:pt idx="0">
                  <c:v>Fonte Municipal</c:v>
                </c:pt>
                <c:pt idx="1">
                  <c:v>Fonte Estadual</c:v>
                </c:pt>
                <c:pt idx="2">
                  <c:v>Fonte Federal</c:v>
                </c:pt>
              </c:strCache>
            </c:strRef>
          </c:cat>
          <c:val>
            <c:numRef>
              <c:f>'Despesas por fontes'!$F$68:$F$70</c:f>
              <c:numCache>
                <c:formatCode>_(* #,##0.00_);_(* \(#,##0.00\);_(* "-"??_);_(@_)</c:formatCode>
                <c:ptCount val="3"/>
                <c:pt idx="0">
                  <c:v>74.09</c:v>
                </c:pt>
                <c:pt idx="1">
                  <c:v>7.57</c:v>
                </c:pt>
                <c:pt idx="2">
                  <c:v>18.34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C-41BA-B7E5-1B0139581C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NATUREZA DA DESPESA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50,79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00C7-4209-A8F3-11793B52B1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2,12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00C7-4209-A8F3-11793B52B1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2,75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0C7-4209-A8F3-11793B52B1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18,30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0C7-4209-A8F3-11793B52B1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21,66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0C7-4209-A8F3-11793B52B1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2,23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0C7-4209-A8F3-11793B52B1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2,14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0C7-4209-A8F3-11793B52B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'Natureza da despesa'!$A$2:$A$8</c:f>
              <c:strCache>
                <c:ptCount val="7"/>
                <c:pt idx="0">
                  <c:v>FOLHA E ENCARGOS</c:v>
                </c:pt>
                <c:pt idx="1">
                  <c:v>MATERIAL DE CONSUMO </c:v>
                </c:pt>
                <c:pt idx="2">
                  <c:v>MATERIAIS DE DISTRIBUICAO GRATUITA</c:v>
                </c:pt>
                <c:pt idx="3">
                  <c:v>OUTROS SERVIÇOS DE TERCEIROS-</c:v>
                </c:pt>
                <c:pt idx="4">
                  <c:v>SUBVENÇÕES SOCIAIS</c:v>
                </c:pt>
                <c:pt idx="5">
                  <c:v>INDENIZACAO AUXILIO-ALIMENTACAO</c:v>
                </c:pt>
                <c:pt idx="6">
                  <c:v>EQUIPAMENTOS E MATERIAIS PERMANENTES</c:v>
                </c:pt>
              </c:strCache>
            </c:strRef>
          </c:cat>
          <c:val>
            <c:numRef>
              <c:f>'Natureza da despesa'!$E$2:$E$8</c:f>
              <c:numCache>
                <c:formatCode>#,##0.00</c:formatCode>
                <c:ptCount val="7"/>
                <c:pt idx="0">
                  <c:v>8896024.2100000009</c:v>
                </c:pt>
                <c:pt idx="1">
                  <c:v>371896.69</c:v>
                </c:pt>
                <c:pt idx="2">
                  <c:v>481983.07999999996</c:v>
                </c:pt>
                <c:pt idx="3">
                  <c:v>3205099.9299999997</c:v>
                </c:pt>
                <c:pt idx="4">
                  <c:v>3793675.56</c:v>
                </c:pt>
                <c:pt idx="5">
                  <c:v>390219.87</c:v>
                </c:pt>
                <c:pt idx="6">
                  <c:v>375653.65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7-4209-A8F3-11793B52B107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'Natureza da despesa'!$A$2:$A$8</c:f>
              <c:strCache>
                <c:ptCount val="7"/>
                <c:pt idx="0">
                  <c:v>FOLHA E ENCARGOS</c:v>
                </c:pt>
                <c:pt idx="1">
                  <c:v>MATERIAL DE CONSUMO </c:v>
                </c:pt>
                <c:pt idx="2">
                  <c:v>MATERIAIS DE DISTRIBUICAO GRATUITA</c:v>
                </c:pt>
                <c:pt idx="3">
                  <c:v>OUTROS SERVIÇOS DE TERCEIROS-</c:v>
                </c:pt>
                <c:pt idx="4">
                  <c:v>SUBVENÇÕES SOCIAIS</c:v>
                </c:pt>
                <c:pt idx="5">
                  <c:v>INDENIZACAO AUXILIO-ALIMENTACAO</c:v>
                </c:pt>
                <c:pt idx="6">
                  <c:v>EQUIPAMENTOS E MATERIAIS PERMANENTES</c:v>
                </c:pt>
              </c:strCache>
            </c:strRef>
          </c:cat>
          <c:val>
            <c:numRef>
              <c:f>'Natureza da despesa'!$G$2:$G$8</c:f>
              <c:numCache>
                <c:formatCode>_(* #,##0.00_);_(* \(#,##0.00\);_(* "-"??_);_(@_)</c:formatCode>
                <c:ptCount val="7"/>
                <c:pt idx="0">
                  <c:v>50.792185304867445</c:v>
                </c:pt>
                <c:pt idx="1">
                  <c:v>2.1233581594251127</c:v>
                </c:pt>
                <c:pt idx="2">
                  <c:v>2.7519005496468569</c:v>
                </c:pt>
                <c:pt idx="3">
                  <c:v>18.299638773709862</c:v>
                </c:pt>
                <c:pt idx="4">
                  <c:v>21.660133502499402</c:v>
                </c:pt>
                <c:pt idx="5">
                  <c:v>2.2279750457964731</c:v>
                </c:pt>
                <c:pt idx="6">
                  <c:v>2.1448086640548629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C7-4209-A8F3-11793B52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272528"/>
        <c:axId val="448272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'Natureza da despesa'!$A$2:$A$8</c15:sqref>
                        </c15:formulaRef>
                      </c:ext>
                    </c:extLst>
                    <c:strCache>
                      <c:ptCount val="7"/>
                      <c:pt idx="0">
                        <c:v>FOLHA E ENCARGOS</c:v>
                      </c:pt>
                      <c:pt idx="1">
                        <c:v>MATERIAL DE CONSUMO </c:v>
                      </c:pt>
                      <c:pt idx="2">
                        <c:v>MATERIAIS DE DISTRIBUICAO GRATUITA</c:v>
                      </c:pt>
                      <c:pt idx="3">
                        <c:v>OUTROS SERVIÇOS DE TERCEIROS-</c:v>
                      </c:pt>
                      <c:pt idx="4">
                        <c:v>SUBVENÇÕES SOCIAIS</c:v>
                      </c:pt>
                      <c:pt idx="5">
                        <c:v>INDENIZACAO AUXILIO-ALIMENTACAO</c:v>
                      </c:pt>
                      <c:pt idx="6">
                        <c:v>EQUIPAMENTOS E MATERIAIS PERMANENTES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'Natureza da despesa'!$B$2:$B$8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0C7-4209-A8F3-11793B52B10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'Natureza da despesa'!$A$2:$A$8</c15:sqref>
                        </c15:formulaRef>
                      </c:ext>
                    </c:extLst>
                    <c:strCache>
                      <c:ptCount val="7"/>
                      <c:pt idx="0">
                        <c:v>FOLHA E ENCARGOS</c:v>
                      </c:pt>
                      <c:pt idx="1">
                        <c:v>MATERIAL DE CONSUMO </c:v>
                      </c:pt>
                      <c:pt idx="2">
                        <c:v>MATERIAIS DE DISTRIBUICAO GRATUITA</c:v>
                      </c:pt>
                      <c:pt idx="3">
                        <c:v>OUTROS SERVIÇOS DE TERCEIROS-</c:v>
                      </c:pt>
                      <c:pt idx="4">
                        <c:v>SUBVENÇÕES SOCIAIS</c:v>
                      </c:pt>
                      <c:pt idx="5">
                        <c:v>INDENIZACAO AUXILIO-ALIMENTACAO</c:v>
                      </c:pt>
                      <c:pt idx="6">
                        <c:v>EQUIPAMENTOS E MATERIAIS PERMANENTES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'Natureza da despesa'!$C$2:$C$8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0C7-4209-A8F3-11793B52B10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'Natureza da despesa'!$A$2:$A$8</c15:sqref>
                        </c15:formulaRef>
                      </c:ext>
                    </c:extLst>
                    <c:strCache>
                      <c:ptCount val="7"/>
                      <c:pt idx="0">
                        <c:v>FOLHA E ENCARGOS</c:v>
                      </c:pt>
                      <c:pt idx="1">
                        <c:v>MATERIAL DE CONSUMO </c:v>
                      </c:pt>
                      <c:pt idx="2">
                        <c:v>MATERIAIS DE DISTRIBUICAO GRATUITA</c:v>
                      </c:pt>
                      <c:pt idx="3">
                        <c:v>OUTROS SERVIÇOS DE TERCEIROS-</c:v>
                      </c:pt>
                      <c:pt idx="4">
                        <c:v>SUBVENÇÕES SOCIAIS</c:v>
                      </c:pt>
                      <c:pt idx="5">
                        <c:v>INDENIZACAO AUXILIO-ALIMENTACAO</c:v>
                      </c:pt>
                      <c:pt idx="6">
                        <c:v>EQUIPAMENTOS E MATERIAIS PERMANENTES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'Natureza da despesa'!$D$2:$D$8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0C7-4209-A8F3-11793B52B10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'Natureza da despesa'!$A$2:$A$8</c15:sqref>
                        </c15:formulaRef>
                      </c:ext>
                    </c:extLst>
                    <c:strCache>
                      <c:ptCount val="7"/>
                      <c:pt idx="0">
                        <c:v>FOLHA E ENCARGOS</c:v>
                      </c:pt>
                      <c:pt idx="1">
                        <c:v>MATERIAL DE CONSUMO </c:v>
                      </c:pt>
                      <c:pt idx="2">
                        <c:v>MATERIAIS DE DISTRIBUICAO GRATUITA</c:v>
                      </c:pt>
                      <c:pt idx="3">
                        <c:v>OUTROS SERVIÇOS DE TERCEIROS-</c:v>
                      </c:pt>
                      <c:pt idx="4">
                        <c:v>SUBVENÇÕES SOCIAIS</c:v>
                      </c:pt>
                      <c:pt idx="5">
                        <c:v>INDENIZACAO AUXILIO-ALIMENTACAO</c:v>
                      </c:pt>
                      <c:pt idx="6">
                        <c:v>EQUIPAMENTOS E MATERIAIS PERMANENTES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'Natureza da despesa'!$F$2:$F$8</c15:sqref>
                        </c15:formulaRef>
                      </c:ext>
                    </c:extLst>
                    <c:numCache>
                      <c:formatCode>#,##0.00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0C7-4209-A8F3-11793B52B107}"/>
                  </c:ext>
                </c:extLst>
              </c15:ser>
            </c15:filteredBarSeries>
          </c:ext>
        </c:extLst>
      </c:barChart>
      <c:catAx>
        <c:axId val="44827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272856"/>
        <c:crosses val="autoZero"/>
        <c:auto val="1"/>
        <c:lblAlgn val="ctr"/>
        <c:lblOffset val="100"/>
        <c:noMultiLvlLbl val="0"/>
      </c:catAx>
      <c:valAx>
        <c:axId val="4482728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44827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57</xdr:row>
      <xdr:rowOff>0</xdr:rowOff>
    </xdr:from>
    <xdr:to>
      <xdr:col>5</xdr:col>
      <xdr:colOff>0</xdr:colOff>
      <xdr:row>82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33A896B-0345-4217-AB60-EA170D3E9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55</xdr:row>
      <xdr:rowOff>152399</xdr:rowOff>
    </xdr:from>
    <xdr:to>
      <xdr:col>2</xdr:col>
      <xdr:colOff>704850</xdr:colOff>
      <xdr:row>78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458EE5-29B6-41E5-9776-98F3F3282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152399</xdr:rowOff>
    </xdr:from>
    <xdr:to>
      <xdr:col>10</xdr:col>
      <xdr:colOff>523875</xdr:colOff>
      <xdr:row>30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8F8409-3BA2-49F1-859E-7269F57B4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laine.dornelles/Downloads/MGS-1&#186;quad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por Fontes"/>
      <sheetName val="Despesas por Fontes"/>
      <sheetName val="Natureza Despesa"/>
    </sheetNames>
    <sheetDataSet>
      <sheetData sheetId="0" refreshError="1"/>
      <sheetData sheetId="1">
        <row r="45">
          <cell r="J45" t="str">
            <v>%</v>
          </cell>
        </row>
        <row r="46">
          <cell r="I46" t="str">
            <v>Fonte Municipal</v>
          </cell>
          <cell r="J46">
            <v>83.37</v>
          </cell>
        </row>
        <row r="47">
          <cell r="I47" t="str">
            <v>Fonte Estadual</v>
          </cell>
          <cell r="J47">
            <v>4.66</v>
          </cell>
        </row>
        <row r="48">
          <cell r="I48" t="str">
            <v>FonteFederal</v>
          </cell>
          <cell r="J48">
            <v>11.97</v>
          </cell>
        </row>
      </sheetData>
      <sheetData sheetId="2">
        <row r="2">
          <cell r="A2" t="str">
            <v>FOLHA E ENCARGOS</v>
          </cell>
          <cell r="G2">
            <v>58.375261727211694</v>
          </cell>
        </row>
        <row r="3">
          <cell r="A3" t="str">
            <v xml:space="preserve">MATERIAL DE CONSUMO </v>
          </cell>
          <cell r="G3">
            <v>1.3333865506719504</v>
          </cell>
        </row>
        <row r="4">
          <cell r="A4" t="str">
            <v>MATERIAIS DE DISTRIBUICAO GRATUITA</v>
          </cell>
          <cell r="G4">
            <v>1.3976242916193791</v>
          </cell>
        </row>
        <row r="5">
          <cell r="A5" t="str">
            <v>OUTROS SERVIÇOS DE TERCEIROS-</v>
          </cell>
          <cell r="G5">
            <v>24.243236038309849</v>
          </cell>
        </row>
        <row r="6">
          <cell r="A6" t="str">
            <v>SUBVENÇÕES SOCIAIS</v>
          </cell>
          <cell r="G6">
            <v>10.40511656722702</v>
          </cell>
        </row>
        <row r="7">
          <cell r="A7" t="str">
            <v>INDENIZACAO AUXILIO-ALIMENTACAO</v>
          </cell>
          <cell r="G7">
            <v>1.6976511378702888</v>
          </cell>
        </row>
        <row r="8">
          <cell r="A8" t="str">
            <v>EQUIPAMENTOS E MATERIAIS PERMANENTES</v>
          </cell>
          <cell r="G8">
            <v>2.5477236870898241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7"/>
  <sheetViews>
    <sheetView workbookViewId="0">
      <selection activeCell="I63" sqref="I63"/>
    </sheetView>
  </sheetViews>
  <sheetFormatPr defaultRowHeight="12.75" x14ac:dyDescent="0.2"/>
  <cols>
    <col min="1" max="1" width="43.33203125" customWidth="1"/>
    <col min="2" max="2" width="15.33203125" customWidth="1"/>
    <col min="3" max="3" width="16.5" customWidth="1"/>
    <col min="4" max="4" width="14.83203125" customWidth="1"/>
    <col min="5" max="5" width="10" customWidth="1"/>
    <col min="6" max="6" width="17.33203125" customWidth="1"/>
    <col min="7" max="7" width="8.5" customWidth="1"/>
  </cols>
  <sheetData>
    <row r="1" spans="1:5" ht="27.75" customHeight="1" x14ac:dyDescent="0.2">
      <c r="A1" s="14" t="s">
        <v>0</v>
      </c>
      <c r="B1" s="14"/>
      <c r="C1" s="14"/>
      <c r="D1" s="14" t="s">
        <v>1</v>
      </c>
      <c r="E1" s="14"/>
    </row>
    <row r="2" spans="1:5" ht="15.75" customHeight="1" x14ac:dyDescent="0.2">
      <c r="A2" s="18" t="s">
        <v>53</v>
      </c>
      <c r="B2" s="17"/>
      <c r="C2" s="23" t="s">
        <v>56</v>
      </c>
      <c r="D2" s="24"/>
      <c r="E2" s="24"/>
    </row>
    <row r="3" spans="1:5" ht="15.75" customHeight="1" x14ac:dyDescent="0.2">
      <c r="A3" s="19" t="s">
        <v>54</v>
      </c>
      <c r="B3" s="19"/>
    </row>
    <row r="4" spans="1:5" ht="15.75" customHeight="1" x14ac:dyDescent="0.2">
      <c r="A4" s="20" t="s">
        <v>55</v>
      </c>
      <c r="B4" s="16"/>
      <c r="C4" s="22"/>
      <c r="D4" s="22"/>
      <c r="E4" s="22"/>
    </row>
    <row r="5" spans="1:5" ht="20.100000000000001" customHeight="1" x14ac:dyDescent="0.2">
      <c r="A5" s="1"/>
      <c r="B5" s="2" t="s">
        <v>2</v>
      </c>
      <c r="C5" s="3" t="s">
        <v>3</v>
      </c>
      <c r="D5" s="26" t="s">
        <v>58</v>
      </c>
      <c r="E5" s="27" t="s">
        <v>57</v>
      </c>
    </row>
    <row r="6" spans="1:5" ht="12" customHeight="1" x14ac:dyDescent="0.2">
      <c r="A6" s="11" t="s">
        <v>5</v>
      </c>
      <c r="B6" s="12"/>
      <c r="C6" s="12"/>
      <c r="D6" s="12"/>
      <c r="E6" s="13"/>
    </row>
    <row r="7" spans="1:5" ht="11.25" customHeight="1" x14ac:dyDescent="0.2">
      <c r="A7" s="4" t="s">
        <v>6</v>
      </c>
      <c r="B7" s="5"/>
      <c r="C7" s="5"/>
      <c r="D7" s="5"/>
      <c r="E7" s="5"/>
    </row>
    <row r="8" spans="1:5" ht="11.25" customHeight="1" x14ac:dyDescent="0.2">
      <c r="A8" s="6" t="s">
        <v>7</v>
      </c>
      <c r="B8" s="7">
        <v>12760518.689999999</v>
      </c>
      <c r="C8" s="8">
        <v>210.89</v>
      </c>
      <c r="D8" s="7">
        <f>B8+C8</f>
        <v>12760729.58</v>
      </c>
      <c r="E8" s="7">
        <f>D8/D54*100</f>
        <v>71.927537865796666</v>
      </c>
    </row>
    <row r="9" spans="1:5" ht="11.25" customHeight="1" x14ac:dyDescent="0.2">
      <c r="A9" s="9" t="s">
        <v>8</v>
      </c>
      <c r="B9" s="7">
        <v>25000</v>
      </c>
      <c r="C9" s="8">
        <v>13.57</v>
      </c>
      <c r="D9" s="7">
        <f t="shared" ref="D9:D10" si="0">B9+C9</f>
        <v>25013.57</v>
      </c>
      <c r="E9" s="7">
        <f>D9/D54*100</f>
        <v>0.1409922913932446</v>
      </c>
    </row>
    <row r="10" spans="1:5" ht="11.25" customHeight="1" x14ac:dyDescent="0.2">
      <c r="A10" s="10" t="s">
        <v>9</v>
      </c>
      <c r="B10" s="7">
        <v>12785518.689999999</v>
      </c>
      <c r="C10" s="8">
        <v>224.46</v>
      </c>
      <c r="D10" s="7">
        <f t="shared" si="0"/>
        <v>12785743.15</v>
      </c>
      <c r="E10" s="7">
        <f>D10/D54*100</f>
        <v>72.068530157189912</v>
      </c>
    </row>
    <row r="11" spans="1:5" ht="12" customHeight="1" x14ac:dyDescent="0.2">
      <c r="A11" s="11" t="s">
        <v>10</v>
      </c>
      <c r="B11" s="12"/>
      <c r="C11" s="12"/>
      <c r="D11" s="12"/>
      <c r="E11" s="13"/>
    </row>
    <row r="12" spans="1:5" ht="11.25" customHeight="1" x14ac:dyDescent="0.2">
      <c r="A12" s="4" t="s">
        <v>11</v>
      </c>
      <c r="B12" s="5"/>
      <c r="C12" s="5"/>
      <c r="D12" s="5"/>
      <c r="E12" s="5"/>
    </row>
    <row r="13" spans="1:5" ht="11.25" customHeight="1" x14ac:dyDescent="0.2">
      <c r="A13" s="9" t="s">
        <v>12</v>
      </c>
      <c r="B13" s="7">
        <v>160829.74</v>
      </c>
      <c r="C13" s="8">
        <v>370.41</v>
      </c>
      <c r="D13" s="7">
        <f>B13+C13</f>
        <v>161200.15</v>
      </c>
      <c r="E13" s="7">
        <f>D13/D54*100</f>
        <v>0.90862593869786412</v>
      </c>
    </row>
    <row r="14" spans="1:5" ht="11.25" customHeight="1" x14ac:dyDescent="0.2">
      <c r="A14" s="4" t="s">
        <v>13</v>
      </c>
      <c r="B14" s="5"/>
      <c r="C14" s="5"/>
      <c r="D14" s="5"/>
      <c r="E14" s="5"/>
    </row>
    <row r="15" spans="1:5" ht="11.25" customHeight="1" x14ac:dyDescent="0.2">
      <c r="A15" s="9" t="s">
        <v>14</v>
      </c>
      <c r="B15" s="7">
        <v>162017.07</v>
      </c>
      <c r="C15" s="7">
        <v>1831.58</v>
      </c>
      <c r="D15" s="7">
        <f>B15+C15</f>
        <v>163848.65</v>
      </c>
      <c r="E15" s="7">
        <f>D15/D54*100</f>
        <v>0.9235545587930768</v>
      </c>
    </row>
    <row r="16" spans="1:5" ht="11.25" customHeight="1" x14ac:dyDescent="0.2">
      <c r="A16" s="9" t="s">
        <v>15</v>
      </c>
      <c r="B16" s="7">
        <v>197586.36</v>
      </c>
      <c r="C16" s="7">
        <v>3656.78</v>
      </c>
      <c r="D16" s="7">
        <f t="shared" ref="D16:D31" si="1">B16+C16</f>
        <v>201243.13999999998</v>
      </c>
      <c r="E16" s="7">
        <f>D16/D54*100</f>
        <v>1.1343335411847055</v>
      </c>
    </row>
    <row r="17" spans="1:5" ht="11.25" customHeight="1" x14ac:dyDescent="0.2">
      <c r="A17" s="9" t="s">
        <v>16</v>
      </c>
      <c r="B17" s="8">
        <v>0</v>
      </c>
      <c r="C17" s="8">
        <v>10.35</v>
      </c>
      <c r="D17" s="7">
        <f t="shared" si="1"/>
        <v>10.35</v>
      </c>
      <c r="E17" s="7">
        <f>D17/D54*100</f>
        <v>5.8339142150443988E-5</v>
      </c>
    </row>
    <row r="18" spans="1:5" ht="11.25" customHeight="1" x14ac:dyDescent="0.2">
      <c r="A18" s="9" t="s">
        <v>17</v>
      </c>
      <c r="B18" s="8">
        <v>0</v>
      </c>
      <c r="C18" s="8">
        <v>150.31</v>
      </c>
      <c r="D18" s="7">
        <f t="shared" si="1"/>
        <v>150.31</v>
      </c>
      <c r="E18" s="7">
        <f>D18/D54*100</f>
        <v>8.4724216972301809E-4</v>
      </c>
    </row>
    <row r="19" spans="1:5" ht="11.25" customHeight="1" x14ac:dyDescent="0.2">
      <c r="A19" s="9" t="s">
        <v>18</v>
      </c>
      <c r="B19" s="8">
        <v>0</v>
      </c>
      <c r="C19" s="8">
        <v>552.16999999999996</v>
      </c>
      <c r="D19" s="7">
        <f t="shared" si="1"/>
        <v>552.16999999999996</v>
      </c>
      <c r="E19" s="7">
        <f>D19/D54*100</f>
        <v>3.1123791421459571E-3</v>
      </c>
    </row>
    <row r="20" spans="1:5" ht="11.25" customHeight="1" x14ac:dyDescent="0.2">
      <c r="A20" s="9" t="s">
        <v>19</v>
      </c>
      <c r="B20" s="8">
        <v>0</v>
      </c>
      <c r="C20" s="8">
        <v>8.8000000000000007</v>
      </c>
      <c r="D20" s="7">
        <f t="shared" si="1"/>
        <v>8.8000000000000007</v>
      </c>
      <c r="E20" s="7">
        <f>D20/D54*100</f>
        <v>4.960236240810698E-5</v>
      </c>
    </row>
    <row r="21" spans="1:5" ht="11.25" customHeight="1" x14ac:dyDescent="0.2">
      <c r="A21" s="9" t="s">
        <v>20</v>
      </c>
      <c r="B21" s="7">
        <v>14989.68</v>
      </c>
      <c r="C21" s="8">
        <v>22.79</v>
      </c>
      <c r="D21" s="7">
        <f t="shared" si="1"/>
        <v>15012.470000000001</v>
      </c>
      <c r="E21" s="7">
        <f>D21/D54*100</f>
        <v>8.4619770179640189E-2</v>
      </c>
    </row>
    <row r="22" spans="1:5" ht="11.25" customHeight="1" x14ac:dyDescent="0.2">
      <c r="A22" s="4" t="s">
        <v>21</v>
      </c>
      <c r="B22" s="5"/>
      <c r="C22" s="5"/>
      <c r="D22" s="7"/>
      <c r="E22" s="5"/>
    </row>
    <row r="23" spans="1:5" ht="11.25" customHeight="1" x14ac:dyDescent="0.2">
      <c r="A23" s="9" t="s">
        <v>22</v>
      </c>
      <c r="B23" s="8">
        <v>0</v>
      </c>
      <c r="C23" s="8">
        <v>48.55</v>
      </c>
      <c r="D23" s="7">
        <f t="shared" si="1"/>
        <v>48.55</v>
      </c>
      <c r="E23" s="7">
        <f>D23/D54*100</f>
        <v>2.7365848805836285E-4</v>
      </c>
    </row>
    <row r="24" spans="1:5" ht="11.25" customHeight="1" x14ac:dyDescent="0.2">
      <c r="A24" s="4" t="s">
        <v>23</v>
      </c>
      <c r="B24" s="5"/>
      <c r="C24" s="5"/>
      <c r="D24" s="5"/>
      <c r="E24" s="7"/>
    </row>
    <row r="25" spans="1:5" ht="11.25" customHeight="1" x14ac:dyDescent="0.2">
      <c r="A25" s="9" t="s">
        <v>24</v>
      </c>
      <c r="B25" s="7">
        <v>402006.4</v>
      </c>
      <c r="C25" s="8">
        <v>697.53</v>
      </c>
      <c r="D25" s="7">
        <f t="shared" si="1"/>
        <v>402703.93000000005</v>
      </c>
      <c r="E25" s="7">
        <f>D25/D54*100</f>
        <v>2.2698938953441981</v>
      </c>
    </row>
    <row r="26" spans="1:5" ht="11.25" customHeight="1" x14ac:dyDescent="0.2">
      <c r="A26" s="9" t="s">
        <v>25</v>
      </c>
      <c r="B26" s="7">
        <v>71916.58</v>
      </c>
      <c r="C26" s="8">
        <v>280.08999999999997</v>
      </c>
      <c r="D26" s="7">
        <f t="shared" si="1"/>
        <v>72196.67</v>
      </c>
      <c r="E26" s="7">
        <f>D26/D54*100</f>
        <v>0.40694606704528458</v>
      </c>
    </row>
    <row r="27" spans="1:5" ht="11.25" customHeight="1" x14ac:dyDescent="0.2">
      <c r="A27" s="4" t="s">
        <v>26</v>
      </c>
      <c r="B27" s="5"/>
      <c r="C27" s="5"/>
      <c r="D27" s="7"/>
      <c r="E27" s="7"/>
    </row>
    <row r="28" spans="1:5" ht="11.25" customHeight="1" x14ac:dyDescent="0.2">
      <c r="A28" s="9" t="s">
        <v>27</v>
      </c>
      <c r="B28" s="7">
        <v>100000</v>
      </c>
      <c r="C28" s="8">
        <v>126.03</v>
      </c>
      <c r="D28" s="7">
        <f t="shared" si="1"/>
        <v>100126.03</v>
      </c>
      <c r="E28" s="7">
        <f>D28/D54*100</f>
        <v>0.56437359392556707</v>
      </c>
    </row>
    <row r="29" spans="1:5" ht="11.25" customHeight="1" x14ac:dyDescent="0.2">
      <c r="A29" s="4" t="s">
        <v>28</v>
      </c>
      <c r="B29" s="5"/>
      <c r="C29" s="5"/>
      <c r="D29" s="7"/>
      <c r="E29" s="7"/>
    </row>
    <row r="30" spans="1:5" ht="11.25" customHeight="1" x14ac:dyDescent="0.2">
      <c r="A30" s="9" t="s">
        <v>29</v>
      </c>
      <c r="B30" s="8">
        <v>0</v>
      </c>
      <c r="C30" s="8">
        <v>296.14999999999998</v>
      </c>
      <c r="D30" s="7">
        <f t="shared" si="1"/>
        <v>296.14999999999998</v>
      </c>
      <c r="E30" s="7">
        <f>D30/D54*100</f>
        <v>1.6692885939955545E-3</v>
      </c>
    </row>
    <row r="31" spans="1:5" ht="11.25" customHeight="1" x14ac:dyDescent="0.2">
      <c r="A31" s="10" t="s">
        <v>9</v>
      </c>
      <c r="B31" s="7">
        <v>1109345.83</v>
      </c>
      <c r="C31" s="7">
        <v>8051.54</v>
      </c>
      <c r="D31" s="7">
        <f t="shared" si="1"/>
        <v>1117397.3700000001</v>
      </c>
      <c r="E31" s="7">
        <f>D31/D54*100</f>
        <v>6.2983578750688176</v>
      </c>
    </row>
    <row r="32" spans="1:5" ht="12" customHeight="1" x14ac:dyDescent="0.2">
      <c r="A32" s="11" t="s">
        <v>30</v>
      </c>
      <c r="B32" s="12"/>
      <c r="C32" s="12"/>
      <c r="D32" s="12"/>
      <c r="E32" s="13"/>
    </row>
    <row r="33" spans="1:5" ht="11.25" customHeight="1" x14ac:dyDescent="0.2">
      <c r="A33" s="4" t="s">
        <v>31</v>
      </c>
      <c r="B33" s="5"/>
      <c r="C33" s="5"/>
      <c r="D33" s="5"/>
      <c r="E33" s="5"/>
    </row>
    <row r="34" spans="1:5" ht="11.25" customHeight="1" x14ac:dyDescent="0.2">
      <c r="A34" s="9" t="s">
        <v>32</v>
      </c>
      <c r="B34" s="7">
        <v>997994.77</v>
      </c>
      <c r="C34" s="7">
        <v>1144.33</v>
      </c>
      <c r="D34" s="7">
        <f t="shared" ref="D34:D54" si="2">B34+C34</f>
        <v>999139.1</v>
      </c>
      <c r="E34" s="7">
        <f>D34/D54*100</f>
        <v>5.6317795152624806</v>
      </c>
    </row>
    <row r="35" spans="1:5" ht="11.25" customHeight="1" x14ac:dyDescent="0.2">
      <c r="A35" s="9" t="s">
        <v>33</v>
      </c>
      <c r="B35" s="7">
        <v>921885.38</v>
      </c>
      <c r="C35" s="7">
        <v>1501.94</v>
      </c>
      <c r="D35" s="7">
        <f t="shared" si="2"/>
        <v>923387.32</v>
      </c>
      <c r="E35" s="7">
        <f>D35/D54*100</f>
        <v>5.2047946011012094</v>
      </c>
    </row>
    <row r="36" spans="1:5" ht="11.25" customHeight="1" x14ac:dyDescent="0.2">
      <c r="A36" s="9" t="s">
        <v>34</v>
      </c>
      <c r="B36" s="7">
        <v>197409.36</v>
      </c>
      <c r="C36" s="7">
        <v>1480.69</v>
      </c>
      <c r="D36" s="7">
        <f t="shared" si="2"/>
        <v>198890.05</v>
      </c>
      <c r="E36" s="7">
        <f>D36/D54*100</f>
        <v>1.1210700385757404</v>
      </c>
    </row>
    <row r="37" spans="1:5" ht="11.25" customHeight="1" x14ac:dyDescent="0.2">
      <c r="A37" s="9" t="s">
        <v>35</v>
      </c>
      <c r="B37" s="7">
        <v>193014.56</v>
      </c>
      <c r="C37" s="8">
        <v>449.34</v>
      </c>
      <c r="D37" s="7">
        <f t="shared" si="2"/>
        <v>193463.9</v>
      </c>
      <c r="E37" s="7">
        <f>D37/D54*100</f>
        <v>1.0904848273506553</v>
      </c>
    </row>
    <row r="38" spans="1:5" ht="11.25" customHeight="1" x14ac:dyDescent="0.2">
      <c r="A38" s="9" t="s">
        <v>36</v>
      </c>
      <c r="B38" s="7">
        <v>13000</v>
      </c>
      <c r="C38" s="8">
        <v>65.89</v>
      </c>
      <c r="D38" s="7">
        <f t="shared" si="2"/>
        <v>13065.89</v>
      </c>
      <c r="E38" s="7">
        <f>D38/D54*100</f>
        <v>7.3647614882325088E-2</v>
      </c>
    </row>
    <row r="39" spans="1:5" ht="11.25" customHeight="1" x14ac:dyDescent="0.2">
      <c r="A39" s="9" t="s">
        <v>37</v>
      </c>
      <c r="B39" s="7">
        <v>1479551</v>
      </c>
      <c r="C39" s="7">
        <v>1215.5899999999999</v>
      </c>
      <c r="D39" s="7">
        <f t="shared" si="2"/>
        <v>1480766.59</v>
      </c>
      <c r="E39" s="7">
        <f>D39/D54*100</f>
        <v>8.3465364817041774</v>
      </c>
    </row>
    <row r="40" spans="1:5" ht="11.25" customHeight="1" x14ac:dyDescent="0.2">
      <c r="A40" s="4" t="s">
        <v>38</v>
      </c>
      <c r="B40" s="5"/>
      <c r="C40" s="5"/>
      <c r="D40" s="7"/>
      <c r="E40" s="7"/>
    </row>
    <row r="41" spans="1:5" ht="11.25" customHeight="1" x14ac:dyDescent="0.2">
      <c r="A41" s="9" t="s">
        <v>39</v>
      </c>
      <c r="B41" s="7">
        <v>6000</v>
      </c>
      <c r="C41" s="8">
        <v>280.22000000000003</v>
      </c>
      <c r="D41" s="7">
        <f t="shared" si="2"/>
        <v>6280.22</v>
      </c>
      <c r="E41" s="7">
        <f>D41/D54*100</f>
        <v>3.5399289595754724E-2</v>
      </c>
    </row>
    <row r="42" spans="1:5" ht="11.25" customHeight="1" x14ac:dyDescent="0.2">
      <c r="A42" s="9" t="s">
        <v>40</v>
      </c>
      <c r="B42" s="8">
        <v>0</v>
      </c>
      <c r="C42" s="8">
        <v>2.87</v>
      </c>
      <c r="D42" s="7">
        <f t="shared" si="2"/>
        <v>2.87</v>
      </c>
      <c r="E42" s="7">
        <f>D42/D54*100</f>
        <v>1.6177134103553069E-5</v>
      </c>
    </row>
    <row r="43" spans="1:5" ht="11.25" customHeight="1" x14ac:dyDescent="0.2">
      <c r="A43" s="4" t="s">
        <v>41</v>
      </c>
      <c r="B43" s="5"/>
      <c r="C43" s="5"/>
      <c r="D43" s="7"/>
      <c r="E43" s="5"/>
    </row>
    <row r="44" spans="1:5" ht="11.25" customHeight="1" x14ac:dyDescent="0.2">
      <c r="A44" s="9" t="s">
        <v>42</v>
      </c>
      <c r="B44" s="8">
        <v>0</v>
      </c>
      <c r="C44" s="8">
        <v>479.86</v>
      </c>
      <c r="D44" s="7">
        <f t="shared" si="2"/>
        <v>479.86</v>
      </c>
      <c r="E44" s="7">
        <f>D44/D54*100</f>
        <v>2.7047942755857057E-3</v>
      </c>
    </row>
    <row r="45" spans="1:5" ht="11.25" customHeight="1" x14ac:dyDescent="0.2">
      <c r="A45" s="9" t="s">
        <v>43</v>
      </c>
      <c r="B45" s="8">
        <v>0</v>
      </c>
      <c r="C45" s="8">
        <v>334.8</v>
      </c>
      <c r="D45" s="7">
        <f t="shared" si="2"/>
        <v>334.8</v>
      </c>
      <c r="E45" s="7">
        <f>D45/D54*100</f>
        <v>1.887144424344797E-3</v>
      </c>
    </row>
    <row r="46" spans="1:5" ht="11.25" customHeight="1" x14ac:dyDescent="0.2">
      <c r="A46" s="9" t="s">
        <v>44</v>
      </c>
      <c r="B46" s="7">
        <v>16817.7</v>
      </c>
      <c r="C46" s="8">
        <v>157.91999999999999</v>
      </c>
      <c r="D46" s="7">
        <f t="shared" si="2"/>
        <v>16975.62</v>
      </c>
      <c r="E46" s="7">
        <f>D46/D54*100</f>
        <v>9.5685324470716898E-2</v>
      </c>
    </row>
    <row r="47" spans="1:5" ht="11.25" customHeight="1" x14ac:dyDescent="0.2">
      <c r="A47" s="4" t="s">
        <v>45</v>
      </c>
      <c r="B47" s="5"/>
      <c r="C47" s="5"/>
      <c r="D47" s="7"/>
      <c r="E47" s="7"/>
    </row>
    <row r="48" spans="1:5" ht="11.25" customHeight="1" x14ac:dyDescent="0.2">
      <c r="A48" s="9" t="s">
        <v>46</v>
      </c>
      <c r="B48" s="8">
        <v>0</v>
      </c>
      <c r="C48" s="8">
        <v>79.91</v>
      </c>
      <c r="D48" s="7">
        <f t="shared" si="2"/>
        <v>79.91</v>
      </c>
      <c r="E48" s="7">
        <f>D48/D54*100</f>
        <v>4.504232704581623E-4</v>
      </c>
    </row>
    <row r="49" spans="1:5" ht="11.25" customHeight="1" x14ac:dyDescent="0.2">
      <c r="A49" s="4" t="s">
        <v>47</v>
      </c>
      <c r="B49" s="5"/>
      <c r="C49" s="5"/>
      <c r="D49" s="7"/>
      <c r="E49" s="7"/>
    </row>
    <row r="50" spans="1:5" ht="11.25" customHeight="1" x14ac:dyDescent="0.2">
      <c r="A50" s="9" t="s">
        <v>48</v>
      </c>
      <c r="B50" s="8">
        <v>0</v>
      </c>
      <c r="C50" s="7">
        <v>4661.7</v>
      </c>
      <c r="D50" s="7">
        <f t="shared" si="2"/>
        <v>4661.7</v>
      </c>
      <c r="E50" s="7">
        <f>D50/D54*100</f>
        <v>2.6276287822485485E-2</v>
      </c>
    </row>
    <row r="51" spans="1:5" ht="11.25" customHeight="1" x14ac:dyDescent="0.2">
      <c r="A51" s="32" t="s">
        <v>62</v>
      </c>
      <c r="B51" s="8">
        <v>0</v>
      </c>
      <c r="C51" s="8">
        <v>421.32</v>
      </c>
      <c r="D51" s="7">
        <f t="shared" si="2"/>
        <v>421.32</v>
      </c>
      <c r="E51" s="7">
        <f>D51/D54*100</f>
        <v>2.3748258329299578E-3</v>
      </c>
    </row>
    <row r="52" spans="1:5" ht="11.25" customHeight="1" x14ac:dyDescent="0.2">
      <c r="A52" s="9" t="s">
        <v>50</v>
      </c>
      <c r="B52" s="8">
        <v>0</v>
      </c>
      <c r="C52" s="8">
        <v>0.82</v>
      </c>
      <c r="D52" s="7">
        <f t="shared" si="2"/>
        <v>0.82</v>
      </c>
      <c r="E52" s="7">
        <f>D52/D54*100</f>
        <v>4.6220383153008764E-6</v>
      </c>
    </row>
    <row r="53" spans="1:5" ht="11.25" customHeight="1" x14ac:dyDescent="0.2">
      <c r="A53" s="10" t="s">
        <v>9</v>
      </c>
      <c r="B53" s="7">
        <v>3825672.77</v>
      </c>
      <c r="C53" s="7">
        <v>12277.2</v>
      </c>
      <c r="D53" s="7">
        <f t="shared" si="2"/>
        <v>3837949.97</v>
      </c>
      <c r="E53" s="7">
        <f>D53/D54*100</f>
        <v>21.633111967741282</v>
      </c>
    </row>
    <row r="54" spans="1:5" ht="11.25" customHeight="1" x14ac:dyDescent="0.2">
      <c r="A54" s="10" t="s">
        <v>51</v>
      </c>
      <c r="B54" s="7">
        <v>17720537.289999999</v>
      </c>
      <c r="C54" s="7">
        <v>20553.2</v>
      </c>
      <c r="D54" s="7">
        <f t="shared" si="2"/>
        <v>17741090.489999998</v>
      </c>
      <c r="E54" s="7">
        <f>D54/D54*100</f>
        <v>100</v>
      </c>
    </row>
    <row r="55" spans="1:5" ht="13.5" customHeight="1" x14ac:dyDescent="0.2">
      <c r="D55" s="25" t="s">
        <v>52</v>
      </c>
      <c r="E55" s="25"/>
    </row>
    <row r="84" spans="2:3" x14ac:dyDescent="0.2">
      <c r="B84" s="28"/>
      <c r="C84" s="29" t="s">
        <v>57</v>
      </c>
    </row>
    <row r="85" spans="2:3" x14ac:dyDescent="0.2">
      <c r="B85" s="30" t="s">
        <v>59</v>
      </c>
      <c r="C85" s="31">
        <v>72.069999999999993</v>
      </c>
    </row>
    <row r="86" spans="2:3" x14ac:dyDescent="0.2">
      <c r="B86" s="30" t="s">
        <v>60</v>
      </c>
      <c r="C86" s="31">
        <v>6.3</v>
      </c>
    </row>
    <row r="87" spans="2:3" x14ac:dyDescent="0.2">
      <c r="B87" s="30" t="s">
        <v>61</v>
      </c>
      <c r="C87" s="31">
        <v>21.63</v>
      </c>
    </row>
  </sheetData>
  <mergeCells count="8">
    <mergeCell ref="D55:E55"/>
    <mergeCell ref="A6:E6"/>
    <mergeCell ref="A11:E11"/>
    <mergeCell ref="A32:E32"/>
    <mergeCell ref="D1:E1"/>
    <mergeCell ref="A1:C1"/>
    <mergeCell ref="C2:E2"/>
    <mergeCell ref="A3:B3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FBBC-D7DD-43B2-8C0E-FC85D7A71C49}">
  <sheetPr>
    <pageSetUpPr fitToPage="1"/>
  </sheetPr>
  <dimension ref="A1:F70"/>
  <sheetViews>
    <sheetView workbookViewId="0">
      <selection activeCell="F59" sqref="F59"/>
    </sheetView>
  </sheetViews>
  <sheetFormatPr defaultRowHeight="12.75" x14ac:dyDescent="0.2"/>
  <cols>
    <col min="1" max="1" width="44" customWidth="1"/>
    <col min="2" max="2" width="16.1640625" customWidth="1"/>
    <col min="3" max="3" width="12.5" customWidth="1"/>
    <col min="4" max="4" width="3" customWidth="1"/>
    <col min="5" max="5" width="15.83203125" customWidth="1"/>
    <col min="6" max="6" width="7.6640625" customWidth="1"/>
  </cols>
  <sheetData>
    <row r="1" spans="1:3" ht="27.75" customHeight="1" x14ac:dyDescent="0.2">
      <c r="A1" s="15" t="s">
        <v>0</v>
      </c>
      <c r="B1" s="14" t="s">
        <v>1</v>
      </c>
      <c r="C1" s="14"/>
    </row>
    <row r="2" spans="1:3" ht="15.75" customHeight="1" x14ac:dyDescent="0.2">
      <c r="A2" s="18" t="s">
        <v>53</v>
      </c>
      <c r="B2" s="24"/>
      <c r="C2" s="24"/>
    </row>
    <row r="3" spans="1:3" ht="15.75" customHeight="1" x14ac:dyDescent="0.2">
      <c r="A3" s="21" t="s">
        <v>54</v>
      </c>
    </row>
    <row r="4" spans="1:3" ht="15.75" customHeight="1" x14ac:dyDescent="0.2">
      <c r="A4" s="20" t="s">
        <v>55</v>
      </c>
      <c r="B4" s="22"/>
      <c r="C4" s="22"/>
    </row>
    <row r="5" spans="1:3" ht="20.100000000000001" customHeight="1" x14ac:dyDescent="0.2">
      <c r="A5" s="1"/>
      <c r="B5" s="2" t="s">
        <v>4</v>
      </c>
      <c r="C5" s="27" t="s">
        <v>57</v>
      </c>
    </row>
    <row r="6" spans="1:3" ht="12" customHeight="1" x14ac:dyDescent="0.2">
      <c r="A6" s="11" t="s">
        <v>5</v>
      </c>
      <c r="B6" s="12"/>
      <c r="C6" s="13"/>
    </row>
    <row r="7" spans="1:3" ht="11.25" customHeight="1" x14ac:dyDescent="0.2">
      <c r="A7" s="4" t="s">
        <v>6</v>
      </c>
      <c r="B7" s="5"/>
      <c r="C7" s="5"/>
    </row>
    <row r="8" spans="1:3" ht="11.25" customHeight="1" x14ac:dyDescent="0.2">
      <c r="A8" s="6" t="s">
        <v>7</v>
      </c>
      <c r="B8" s="7">
        <v>12976558.550000001</v>
      </c>
      <c r="C8" s="7">
        <f>B8/B54*100</f>
        <v>74.090149816606882</v>
      </c>
    </row>
    <row r="9" spans="1:3" ht="11.25" customHeight="1" x14ac:dyDescent="0.2">
      <c r="A9" s="9" t="s">
        <v>8</v>
      </c>
      <c r="B9" s="8">
        <v>0</v>
      </c>
      <c r="C9" s="7">
        <f>B9/B54*100</f>
        <v>0</v>
      </c>
    </row>
    <row r="10" spans="1:3" ht="11.25" customHeight="1" x14ac:dyDescent="0.2">
      <c r="A10" s="10" t="s">
        <v>9</v>
      </c>
      <c r="B10" s="7">
        <v>12976558.550000001</v>
      </c>
      <c r="C10" s="7">
        <f>B10/B54*100</f>
        <v>74.090149816606882</v>
      </c>
    </row>
    <row r="11" spans="1:3" ht="12" customHeight="1" x14ac:dyDescent="0.2">
      <c r="A11" s="11" t="s">
        <v>10</v>
      </c>
      <c r="B11" s="12"/>
      <c r="C11" s="13"/>
    </row>
    <row r="12" spans="1:3" ht="11.25" customHeight="1" x14ac:dyDescent="0.2">
      <c r="A12" s="4" t="s">
        <v>11</v>
      </c>
      <c r="B12" s="5"/>
      <c r="C12" s="5"/>
    </row>
    <row r="13" spans="1:3" ht="11.25" customHeight="1" x14ac:dyDescent="0.2">
      <c r="A13" s="9" t="s">
        <v>12</v>
      </c>
      <c r="B13" s="7">
        <v>246431.95</v>
      </c>
      <c r="C13" s="7">
        <f>B13/B54*100</f>
        <v>1.4070125006370491</v>
      </c>
    </row>
    <row r="14" spans="1:3" ht="11.25" customHeight="1" x14ac:dyDescent="0.2">
      <c r="A14" s="4" t="s">
        <v>13</v>
      </c>
      <c r="B14" s="5"/>
      <c r="C14" s="5"/>
    </row>
    <row r="15" spans="1:3" ht="11.25" customHeight="1" x14ac:dyDescent="0.2">
      <c r="A15" s="9" t="s">
        <v>14</v>
      </c>
      <c r="B15" s="7">
        <v>459888.38</v>
      </c>
      <c r="C15" s="7">
        <f>B15/B54*100</f>
        <v>2.6257500277773294</v>
      </c>
    </row>
    <row r="16" spans="1:3" ht="11.25" customHeight="1" x14ac:dyDescent="0.2">
      <c r="A16" s="9" t="s">
        <v>15</v>
      </c>
      <c r="B16" s="7">
        <v>183194.86</v>
      </c>
      <c r="C16" s="7">
        <f>B16/B54*100</f>
        <v>1.0459579533922208</v>
      </c>
    </row>
    <row r="17" spans="1:3" ht="11.25" customHeight="1" x14ac:dyDescent="0.2">
      <c r="A17" s="9" t="s">
        <v>16</v>
      </c>
      <c r="B17" s="8">
        <v>0</v>
      </c>
      <c r="C17" s="7">
        <f>B17/B54*100</f>
        <v>0</v>
      </c>
    </row>
    <row r="18" spans="1:3" ht="11.25" customHeight="1" x14ac:dyDescent="0.2">
      <c r="A18" s="9" t="s">
        <v>17</v>
      </c>
      <c r="B18" s="7">
        <v>1986.66</v>
      </c>
      <c r="C18" s="7">
        <f>B18/B54*100</f>
        <v>1.1342910099585707E-2</v>
      </c>
    </row>
    <row r="19" spans="1:3" ht="11.25" customHeight="1" x14ac:dyDescent="0.2">
      <c r="A19" s="9" t="s">
        <v>18</v>
      </c>
      <c r="B19" s="8">
        <v>0</v>
      </c>
      <c r="C19" s="7">
        <f>B19/B54*100</f>
        <v>0</v>
      </c>
    </row>
    <row r="20" spans="1:3" ht="11.25" customHeight="1" x14ac:dyDescent="0.2">
      <c r="A20" s="9" t="s">
        <v>19</v>
      </c>
      <c r="B20" s="8">
        <v>0</v>
      </c>
      <c r="C20" s="7">
        <f>B20/B54*100</f>
        <v>0</v>
      </c>
    </row>
    <row r="21" spans="1:3" ht="11.25" customHeight="1" x14ac:dyDescent="0.2">
      <c r="A21" s="9" t="s">
        <v>20</v>
      </c>
      <c r="B21" s="8">
        <v>0</v>
      </c>
      <c r="C21" s="7">
        <f>B21/B54*100</f>
        <v>0</v>
      </c>
    </row>
    <row r="22" spans="1:3" ht="11.25" customHeight="1" x14ac:dyDescent="0.2">
      <c r="A22" s="4" t="s">
        <v>21</v>
      </c>
      <c r="B22" s="5"/>
      <c r="C22" s="5"/>
    </row>
    <row r="23" spans="1:3" ht="11.25" customHeight="1" x14ac:dyDescent="0.2">
      <c r="A23" s="9" t="s">
        <v>22</v>
      </c>
      <c r="B23" s="7">
        <v>10880</v>
      </c>
      <c r="C23" s="7">
        <f>B23/B54*100</f>
        <v>6.2119769806354627E-2</v>
      </c>
    </row>
    <row r="24" spans="1:3" ht="11.25" customHeight="1" x14ac:dyDescent="0.2">
      <c r="A24" s="4" t="s">
        <v>23</v>
      </c>
      <c r="B24" s="5"/>
      <c r="C24" s="7"/>
    </row>
    <row r="25" spans="1:3" ht="11.25" customHeight="1" x14ac:dyDescent="0.2">
      <c r="A25" s="9" t="s">
        <v>24</v>
      </c>
      <c r="B25" s="7">
        <v>380157.71</v>
      </c>
      <c r="C25" s="7">
        <f>B25/B54*100</f>
        <v>2.1705247642749006</v>
      </c>
    </row>
    <row r="26" spans="1:3" ht="11.25" customHeight="1" x14ac:dyDescent="0.2">
      <c r="A26" s="9" t="s">
        <v>25</v>
      </c>
      <c r="B26" s="7">
        <v>21201.88</v>
      </c>
      <c r="C26" s="7">
        <f>B26/B54*100</f>
        <v>0.12105293245054725</v>
      </c>
    </row>
    <row r="27" spans="1:3" ht="11.25" customHeight="1" x14ac:dyDescent="0.2">
      <c r="A27" s="4" t="s">
        <v>26</v>
      </c>
      <c r="B27" s="5"/>
      <c r="C27" s="5"/>
    </row>
    <row r="28" spans="1:3" ht="11.25" customHeight="1" x14ac:dyDescent="0.2">
      <c r="A28" s="9" t="s">
        <v>27</v>
      </c>
      <c r="B28" s="8">
        <v>0</v>
      </c>
      <c r="C28" s="7">
        <f>B28/B54*100</f>
        <v>0</v>
      </c>
    </row>
    <row r="29" spans="1:3" ht="11.25" customHeight="1" x14ac:dyDescent="0.2">
      <c r="A29" s="4" t="s">
        <v>28</v>
      </c>
      <c r="B29" s="5"/>
      <c r="C29" s="5"/>
    </row>
    <row r="30" spans="1:3" ht="11.25" customHeight="1" x14ac:dyDescent="0.2">
      <c r="A30" s="9" t="s">
        <v>29</v>
      </c>
      <c r="B30" s="7">
        <v>22351.5</v>
      </c>
      <c r="C30" s="7">
        <f>B30/B54*100</f>
        <v>0.12761673114216318</v>
      </c>
    </row>
    <row r="31" spans="1:3" ht="11.25" customHeight="1" x14ac:dyDescent="0.2">
      <c r="A31" s="10" t="s">
        <v>9</v>
      </c>
      <c r="B31" s="7">
        <v>1326092.94</v>
      </c>
      <c r="C31" s="7">
        <f>B31/B54*100</f>
        <v>7.5713775895801501</v>
      </c>
    </row>
    <row r="32" spans="1:3" ht="12" customHeight="1" x14ac:dyDescent="0.2">
      <c r="A32" s="11" t="s">
        <v>30</v>
      </c>
      <c r="B32" s="12"/>
      <c r="C32" s="13"/>
    </row>
    <row r="33" spans="1:3" ht="11.25" customHeight="1" x14ac:dyDescent="0.2">
      <c r="A33" s="4" t="s">
        <v>31</v>
      </c>
      <c r="B33" s="5"/>
      <c r="C33" s="5"/>
    </row>
    <row r="34" spans="1:3" ht="11.25" customHeight="1" x14ac:dyDescent="0.2">
      <c r="A34" s="9" t="s">
        <v>32</v>
      </c>
      <c r="B34" s="7">
        <v>1239724.23</v>
      </c>
      <c r="C34" s="7">
        <f>B34/B54*100</f>
        <v>7.0782521866691388</v>
      </c>
    </row>
    <row r="35" spans="1:3" ht="11.25" customHeight="1" x14ac:dyDescent="0.2">
      <c r="A35" s="9" t="s">
        <v>33</v>
      </c>
      <c r="B35" s="7">
        <v>1006664.48</v>
      </c>
      <c r="C35" s="7">
        <f>B35/B54*100</f>
        <v>5.7475887656097129</v>
      </c>
    </row>
    <row r="36" spans="1:3" ht="11.25" customHeight="1" x14ac:dyDescent="0.2">
      <c r="A36" s="9" t="s">
        <v>34</v>
      </c>
      <c r="B36" s="7">
        <v>316283.84000000003</v>
      </c>
      <c r="C36" s="7">
        <f>B36/B54*100</f>
        <v>1.8058344976351011</v>
      </c>
    </row>
    <row r="37" spans="1:3" ht="11.25" customHeight="1" x14ac:dyDescent="0.2">
      <c r="A37" s="9" t="s">
        <v>35</v>
      </c>
      <c r="B37" s="7">
        <v>229728.35</v>
      </c>
      <c r="C37" s="7">
        <f>B37/B54*100</f>
        <v>1.3116426672788297</v>
      </c>
    </row>
    <row r="38" spans="1:3" ht="11.25" customHeight="1" x14ac:dyDescent="0.2">
      <c r="A38" s="9" t="s">
        <v>36</v>
      </c>
      <c r="B38" s="8">
        <v>0</v>
      </c>
      <c r="C38" s="7">
        <f>B38/B54*100</f>
        <v>0</v>
      </c>
    </row>
    <row r="39" spans="1:3" ht="11.25" customHeight="1" x14ac:dyDescent="0.2">
      <c r="A39" s="9" t="s">
        <v>37</v>
      </c>
      <c r="B39" s="7">
        <v>356350.98</v>
      </c>
      <c r="C39" s="7">
        <f>B39/B54*100</f>
        <v>2.0345993426350075</v>
      </c>
    </row>
    <row r="40" spans="1:3" ht="11.25" customHeight="1" x14ac:dyDescent="0.2">
      <c r="A40" s="4" t="s">
        <v>38</v>
      </c>
      <c r="B40" s="5"/>
      <c r="C40" s="5"/>
    </row>
    <row r="41" spans="1:3" ht="11.25" customHeight="1" x14ac:dyDescent="0.2">
      <c r="A41" s="9" t="s">
        <v>39</v>
      </c>
      <c r="B41" s="8">
        <v>839</v>
      </c>
      <c r="C41" s="7">
        <f>B41/B54*100</f>
        <v>4.7903021017951779E-3</v>
      </c>
    </row>
    <row r="42" spans="1:3" ht="11.25" customHeight="1" x14ac:dyDescent="0.2">
      <c r="A42" s="9" t="s">
        <v>40</v>
      </c>
      <c r="B42" s="8">
        <v>0</v>
      </c>
      <c r="C42" s="7">
        <f>B42/B54*100</f>
        <v>0</v>
      </c>
    </row>
    <row r="43" spans="1:3" ht="11.25" customHeight="1" x14ac:dyDescent="0.2">
      <c r="A43" s="4" t="s">
        <v>41</v>
      </c>
      <c r="B43" s="5"/>
      <c r="C43" s="5"/>
    </row>
    <row r="44" spans="1:3" ht="11.25" customHeight="1" x14ac:dyDescent="0.2">
      <c r="A44" s="9" t="s">
        <v>42</v>
      </c>
      <c r="B44" s="7">
        <v>31162.21</v>
      </c>
      <c r="C44" s="7">
        <f>B44/B54*100</f>
        <v>0.17792181175158844</v>
      </c>
    </row>
    <row r="45" spans="1:3" ht="11.25" customHeight="1" x14ac:dyDescent="0.2">
      <c r="A45" s="9" t="s">
        <v>43</v>
      </c>
      <c r="B45" s="7">
        <v>30961.85</v>
      </c>
      <c r="C45" s="7">
        <f>B45/B54*100</f>
        <v>0.17677784878482361</v>
      </c>
    </row>
    <row r="46" spans="1:3" ht="11.25" customHeight="1" x14ac:dyDescent="0.2">
      <c r="A46" s="9" t="s">
        <v>44</v>
      </c>
      <c r="B46" s="8">
        <v>186.56</v>
      </c>
      <c r="C46" s="7">
        <f>B46/B54*100</f>
        <v>1.0651713469736692E-3</v>
      </c>
    </row>
    <row r="47" spans="1:3" ht="11.25" customHeight="1" x14ac:dyDescent="0.2">
      <c r="A47" s="4" t="s">
        <v>45</v>
      </c>
      <c r="B47" s="5"/>
      <c r="C47" s="5"/>
    </row>
    <row r="48" spans="1:3" ht="11.25" customHeight="1" x14ac:dyDescent="0.2">
      <c r="A48" s="9" t="s">
        <v>46</v>
      </c>
      <c r="B48" s="8">
        <v>0</v>
      </c>
      <c r="C48" s="7">
        <f>B48/B54*100</f>
        <v>0</v>
      </c>
    </row>
    <row r="49" spans="1:3" ht="11.25" customHeight="1" x14ac:dyDescent="0.2">
      <c r="A49" s="4" t="s">
        <v>47</v>
      </c>
      <c r="B49" s="5"/>
      <c r="C49" s="5"/>
    </row>
    <row r="50" spans="1:3" ht="11.25" customHeight="1" x14ac:dyDescent="0.2">
      <c r="A50" s="9" t="s">
        <v>48</v>
      </c>
      <c r="B50" s="8">
        <v>0</v>
      </c>
      <c r="C50" s="7">
        <f>B50/B54*100</f>
        <v>0</v>
      </c>
    </row>
    <row r="51" spans="1:3" ht="11.25" customHeight="1" x14ac:dyDescent="0.2">
      <c r="A51" s="6" t="s">
        <v>49</v>
      </c>
      <c r="B51" s="8">
        <v>0</v>
      </c>
      <c r="C51" s="7">
        <f>B51/B54*100</f>
        <v>0</v>
      </c>
    </row>
    <row r="52" spans="1:3" ht="11.25" customHeight="1" x14ac:dyDescent="0.2">
      <c r="A52" s="9" t="s">
        <v>50</v>
      </c>
      <c r="B52" s="8">
        <v>0</v>
      </c>
      <c r="C52" s="7">
        <f>B52/B54*100</f>
        <v>0</v>
      </c>
    </row>
    <row r="53" spans="1:3" ht="11.25" customHeight="1" x14ac:dyDescent="0.2">
      <c r="A53" s="10" t="s">
        <v>9</v>
      </c>
      <c r="B53" s="7">
        <v>3211901.5</v>
      </c>
      <c r="C53" s="7">
        <f>B53/B54*100</f>
        <v>18.33847259381297</v>
      </c>
    </row>
    <row r="54" spans="1:3" ht="11.25" customHeight="1" x14ac:dyDescent="0.2">
      <c r="A54" s="10" t="s">
        <v>51</v>
      </c>
      <c r="B54" s="7">
        <v>17514552.989999998</v>
      </c>
      <c r="C54" s="7">
        <f>B54/B54*100</f>
        <v>100</v>
      </c>
    </row>
    <row r="55" spans="1:3" ht="13.5" customHeight="1" x14ac:dyDescent="0.2">
      <c r="B55" s="25" t="s">
        <v>52</v>
      </c>
      <c r="C55" s="25"/>
    </row>
    <row r="67" spans="5:6" x14ac:dyDescent="0.2">
      <c r="E67" s="28"/>
      <c r="F67" s="29" t="s">
        <v>57</v>
      </c>
    </row>
    <row r="68" spans="5:6" x14ac:dyDescent="0.2">
      <c r="E68" s="30" t="s">
        <v>59</v>
      </c>
      <c r="F68" s="31">
        <v>74.09</v>
      </c>
    </row>
    <row r="69" spans="5:6" x14ac:dyDescent="0.2">
      <c r="E69" s="30" t="s">
        <v>60</v>
      </c>
      <c r="F69" s="31">
        <v>7.57</v>
      </c>
    </row>
    <row r="70" spans="5:6" x14ac:dyDescent="0.2">
      <c r="E70" s="30" t="s">
        <v>61</v>
      </c>
      <c r="F70" s="31">
        <v>18.34</v>
      </c>
    </row>
  </sheetData>
  <mergeCells count="6">
    <mergeCell ref="A11:C11"/>
    <mergeCell ref="A32:C32"/>
    <mergeCell ref="B55:C55"/>
    <mergeCell ref="B1:C1"/>
    <mergeCell ref="B2:C2"/>
    <mergeCell ref="A6:C6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875A-7452-4513-B04C-9E3CE251544B}">
  <dimension ref="A1:K33"/>
  <sheetViews>
    <sheetView tabSelected="1" workbookViewId="0">
      <selection activeCell="O24" sqref="O24"/>
    </sheetView>
  </sheetViews>
  <sheetFormatPr defaultRowHeight="12.75" x14ac:dyDescent="0.2"/>
  <sheetData>
    <row r="1" spans="1:11" x14ac:dyDescent="0.2">
      <c r="A1" s="33" t="s">
        <v>63</v>
      </c>
      <c r="B1" s="33"/>
      <c r="C1" s="33"/>
      <c r="D1" s="33"/>
      <c r="E1" s="34" t="s">
        <v>64</v>
      </c>
      <c r="F1" s="34" t="s">
        <v>64</v>
      </c>
      <c r="G1" s="35" t="s">
        <v>57</v>
      </c>
      <c r="H1" s="28"/>
      <c r="I1" s="28"/>
      <c r="J1" s="28"/>
      <c r="K1" s="28"/>
    </row>
    <row r="2" spans="1:11" x14ac:dyDescent="0.2">
      <c r="A2" s="36" t="s">
        <v>65</v>
      </c>
      <c r="B2" s="36"/>
      <c r="C2" s="36"/>
      <c r="D2" s="36"/>
      <c r="E2" s="37">
        <f>299322.74+786442.81+11721.05+53851.32+7744686.29</f>
        <v>8896024.2100000009</v>
      </c>
      <c r="F2" s="37"/>
      <c r="G2" s="38">
        <f>E2/E9*100</f>
        <v>50.792185304867445</v>
      </c>
      <c r="H2" s="28"/>
      <c r="I2" s="28"/>
      <c r="J2" s="28"/>
      <c r="K2" s="28"/>
    </row>
    <row r="3" spans="1:11" x14ac:dyDescent="0.2">
      <c r="A3" s="36" t="s">
        <v>66</v>
      </c>
      <c r="B3" s="36"/>
      <c r="C3" s="36"/>
      <c r="D3" s="36"/>
      <c r="E3" s="37">
        <f>44989.07+99800.1+200+112883.16+114024.36</f>
        <v>371896.69</v>
      </c>
      <c r="F3" s="37"/>
      <c r="G3" s="38">
        <f>E3/E9*100</f>
        <v>2.1233581594251127</v>
      </c>
      <c r="H3" s="28"/>
      <c r="I3" s="28"/>
      <c r="J3" s="28"/>
      <c r="K3" s="28"/>
    </row>
    <row r="4" spans="1:11" x14ac:dyDescent="0.2">
      <c r="A4" s="36" t="s">
        <v>67</v>
      </c>
      <c r="B4" s="36"/>
      <c r="C4" s="36"/>
      <c r="D4" s="36"/>
      <c r="E4" s="37">
        <f>208872.09+6800+1739.2+264571.79</f>
        <v>481983.07999999996</v>
      </c>
      <c r="F4" s="37"/>
      <c r="G4" s="38">
        <f>E4/E9*100</f>
        <v>2.7519005496468569</v>
      </c>
      <c r="H4" s="28"/>
      <c r="I4" s="28"/>
      <c r="J4" s="28"/>
      <c r="K4" s="28"/>
    </row>
    <row r="5" spans="1:11" x14ac:dyDescent="0.2">
      <c r="A5" s="36" t="s">
        <v>68</v>
      </c>
      <c r="B5" s="36"/>
      <c r="C5" s="36"/>
      <c r="D5" s="36"/>
      <c r="E5" s="37">
        <f>924562.84+812402.3+7541.63+1340262.74+120330.42</f>
        <v>3205099.9299999997</v>
      </c>
      <c r="F5" s="37"/>
      <c r="G5" s="38">
        <f>E5/E9*100</f>
        <v>18.299638773709862</v>
      </c>
      <c r="H5" s="28"/>
      <c r="I5" s="28"/>
      <c r="J5" s="28"/>
      <c r="K5" s="28"/>
    </row>
    <row r="6" spans="1:11" x14ac:dyDescent="0.2">
      <c r="A6" s="36" t="s">
        <v>69</v>
      </c>
      <c r="B6" s="36"/>
      <c r="C6" s="36"/>
      <c r="D6" s="36"/>
      <c r="E6" s="37">
        <f>160000.12+3633675.44</f>
        <v>3793675.56</v>
      </c>
      <c r="F6" s="37"/>
      <c r="G6" s="38">
        <f>E6/E9*100</f>
        <v>21.660133502499402</v>
      </c>
      <c r="H6" s="28"/>
      <c r="I6" s="28"/>
      <c r="J6" s="28"/>
      <c r="K6" s="28"/>
    </row>
    <row r="7" spans="1:11" x14ac:dyDescent="0.2">
      <c r="A7" s="36" t="s">
        <v>70</v>
      </c>
      <c r="B7" s="36"/>
      <c r="C7" s="36"/>
      <c r="D7" s="36"/>
      <c r="E7" s="37">
        <v>390219.87</v>
      </c>
      <c r="F7" s="37"/>
      <c r="G7" s="38">
        <f>E7/E9*100</f>
        <v>2.2279750457964731</v>
      </c>
      <c r="H7" s="28"/>
      <c r="I7" s="28"/>
      <c r="J7" s="28"/>
      <c r="K7" s="28"/>
    </row>
    <row r="8" spans="1:11" x14ac:dyDescent="0.2">
      <c r="A8" s="36" t="s">
        <v>71</v>
      </c>
      <c r="B8" s="36"/>
      <c r="C8" s="36"/>
      <c r="D8" s="36"/>
      <c r="E8" s="37">
        <f>238425.04+63385.55+10880+62963.06</f>
        <v>375653.65</v>
      </c>
      <c r="F8" s="37"/>
      <c r="G8" s="38">
        <f>E8/E9*100</f>
        <v>2.1448086640548629</v>
      </c>
      <c r="H8" s="28"/>
      <c r="I8" s="28"/>
      <c r="J8" s="28"/>
      <c r="K8" s="28"/>
    </row>
    <row r="9" spans="1:11" x14ac:dyDescent="0.2">
      <c r="A9" s="28"/>
      <c r="B9" s="28"/>
      <c r="C9" s="28"/>
      <c r="D9" s="28"/>
      <c r="E9" s="37">
        <f>SUM(E2:E8)</f>
        <v>17514552.989999998</v>
      </c>
      <c r="F9" s="37"/>
      <c r="G9" s="38">
        <f>E9/E9*100</f>
        <v>100</v>
      </c>
      <c r="H9" s="28"/>
      <c r="I9" s="28"/>
      <c r="J9" s="28"/>
      <c r="K9" s="28"/>
    </row>
    <row r="10" spans="1:1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17">
    <mergeCell ref="A7:D7"/>
    <mergeCell ref="E7:F7"/>
    <mergeCell ref="A8:D8"/>
    <mergeCell ref="E8:F8"/>
    <mergeCell ref="E9:F9"/>
    <mergeCell ref="A4:D4"/>
    <mergeCell ref="E4:F4"/>
    <mergeCell ref="A5:D5"/>
    <mergeCell ref="E5:F5"/>
    <mergeCell ref="A6:D6"/>
    <mergeCell ref="E6:F6"/>
    <mergeCell ref="A1:D1"/>
    <mergeCell ref="E1:F1"/>
    <mergeCell ref="A2:D2"/>
    <mergeCell ref="E2:F2"/>
    <mergeCell ref="A3:D3"/>
    <mergeCell ref="E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Receitas por fontes</vt:lpstr>
      <vt:lpstr>Despesas por fontes</vt:lpstr>
      <vt:lpstr>Natureza da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Roselaine Dornelles</dc:creator>
  <cp:lastModifiedBy>Roselaine Dornelles</cp:lastModifiedBy>
  <cp:lastPrinted>2020-11-03T13:59:55Z</cp:lastPrinted>
  <dcterms:created xsi:type="dcterms:W3CDTF">2020-11-03T11:57:21Z</dcterms:created>
  <dcterms:modified xsi:type="dcterms:W3CDTF">2020-11-03T14:02:36Z</dcterms:modified>
</cp:coreProperties>
</file>